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fzp.sharepoint.com/sites/SFZPMetodika/Metodika OPST/ADMIN OPST/MEZIPROSTOR/1. VÝZVY OPST_připomínky oMet/81. a 82. VaV - výzkumné kapacity - ULK, KVK/"/>
    </mc:Choice>
  </mc:AlternateContent>
  <xr:revisionPtr revIDLastSave="91" documentId="8_{934D152B-CDC2-44A4-9AE2-288A3A3CC782}" xr6:coauthVersionLast="47" xr6:coauthVersionMax="47" xr10:uidLastSave="{6B1746F1-441A-4515-B083-BF1798CC08F3}"/>
  <bookViews>
    <workbookView xWindow="-165" yWindow="-165" windowWidth="29130" windowHeight="15810" xr2:uid="{D5A7EEF2-609D-4BCE-B48E-D21EC2928CA6}"/>
  </bookViews>
  <sheets>
    <sheet name="Informace" sheetId="4" r:id="rId1"/>
    <sheet name="Vzor_rozpočet" sheetId="5" r:id="rId2"/>
    <sheet name="Výpočet Odborný tým" sheetId="3" r:id="rId3"/>
    <sheet name="Výpočet HAT" sheetId="2" r:id="rId4"/>
  </sheets>
  <definedNames>
    <definedName name="_xlnm._FilterDatabase" localSheetId="1" hidden="1">Vzor_rozpočet!$A$1:$L$119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5" l="1"/>
  <c r="D80" i="5" s="1"/>
  <c r="C106" i="5"/>
  <c r="C101" i="5"/>
  <c r="C97" i="5"/>
  <c r="C94" i="5"/>
  <c r="C91" i="5"/>
  <c r="C90" i="5" s="1"/>
  <c r="C87" i="5"/>
  <c r="C86" i="5"/>
  <c r="C119" i="5" s="1"/>
  <c r="D101" i="5" s="1"/>
  <c r="C81" i="5"/>
  <c r="C77" i="5"/>
  <c r="C74" i="5"/>
  <c r="C70" i="5" s="1"/>
  <c r="C71" i="5"/>
  <c r="C67" i="5"/>
  <c r="C66" i="5"/>
  <c r="C117" i="5" s="1"/>
  <c r="D81" i="5" s="1"/>
  <c r="C61" i="5"/>
  <c r="C57" i="5"/>
  <c r="C50" i="5" s="1"/>
  <c r="C54" i="5"/>
  <c r="C51" i="5"/>
  <c r="C47" i="5"/>
  <c r="C46" i="5"/>
  <c r="C41" i="5"/>
  <c r="C37" i="5"/>
  <c r="C34" i="5"/>
  <c r="C31" i="5"/>
  <c r="C30" i="5"/>
  <c r="C27" i="5"/>
  <c r="C26" i="5"/>
  <c r="C111" i="5" s="1"/>
  <c r="D40" i="5" s="1"/>
  <c r="C20" i="5"/>
  <c r="C18" i="5"/>
  <c r="C16" i="5"/>
  <c r="C13" i="5"/>
  <c r="C10" i="5"/>
  <c r="C9" i="5" s="1"/>
  <c r="C6" i="5"/>
  <c r="C5" i="5" s="1"/>
  <c r="C25" i="5" l="1"/>
  <c r="C4" i="5"/>
  <c r="C112" i="5"/>
  <c r="D23" i="5" s="1"/>
  <c r="C113" i="5"/>
  <c r="D41" i="5" s="1"/>
  <c r="C114" i="5"/>
  <c r="D60" i="5" s="1"/>
  <c r="C115" i="5"/>
  <c r="D61" i="5" s="1"/>
  <c r="C109" i="5"/>
  <c r="C118" i="5"/>
  <c r="D100" i="5" s="1"/>
  <c r="C24" i="5" l="1"/>
  <c r="C110" i="5" s="1"/>
  <c r="C3" i="5"/>
  <c r="C2" i="5" s="1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8" i="3"/>
  <c r="F30" i="3" l="1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14" i="2" l="1"/>
  <c r="F15" i="2"/>
  <c r="F16" i="2"/>
  <c r="D52" i="3"/>
  <c r="E52" i="3" s="1" a="1"/>
  <c r="E52" i="3" s="1"/>
  <c r="G52" i="3" s="1"/>
  <c r="D51" i="3"/>
  <c r="E51" i="3" s="1" a="1"/>
  <c r="E51" i="3" s="1"/>
  <c r="G51" i="3" s="1"/>
  <c r="D50" i="3"/>
  <c r="E50" i="3" s="1" a="1"/>
  <c r="E50" i="3" s="1"/>
  <c r="D48" i="3"/>
  <c r="G48" i="3" s="1"/>
  <c r="D47" i="3"/>
  <c r="G47" i="3" s="1"/>
  <c r="D46" i="3"/>
  <c r="G46" i="3" s="1"/>
  <c r="D45" i="3"/>
  <c r="G45" i="3" s="1"/>
  <c r="D44" i="3"/>
  <c r="G44" i="3" s="1"/>
  <c r="E43" i="3"/>
  <c r="D42" i="3"/>
  <c r="E42" i="3" s="1"/>
  <c r="E41" i="3"/>
  <c r="G41" i="3" s="1"/>
  <c r="D41" i="3"/>
  <c r="D40" i="3"/>
  <c r="E40" i="3" s="1"/>
  <c r="G40" i="3" s="1"/>
  <c r="D39" i="3"/>
  <c r="E39" i="3" s="1"/>
  <c r="G39" i="3" s="1"/>
  <c r="D38" i="3"/>
  <c r="E38" i="3" s="1"/>
  <c r="G38" i="3" s="1"/>
  <c r="D37" i="3"/>
  <c r="E37" i="3" s="1"/>
  <c r="G37" i="3" s="1"/>
  <c r="D36" i="3"/>
  <c r="E36" i="3" s="1"/>
  <c r="G36" i="3" s="1"/>
  <c r="D35" i="3"/>
  <c r="E35" i="3" s="1"/>
  <c r="G35" i="3" s="1"/>
  <c r="D34" i="3"/>
  <c r="E34" i="3" s="1"/>
  <c r="G34" i="3" s="1"/>
  <c r="D33" i="3"/>
  <c r="E33" i="3" s="1"/>
  <c r="G33" i="3" s="1"/>
  <c r="D32" i="3"/>
  <c r="E32" i="3" s="1"/>
  <c r="G32" i="3" s="1"/>
  <c r="D31" i="3"/>
  <c r="E31" i="3" s="1"/>
  <c r="G31" i="3" s="1"/>
  <c r="D29" i="3"/>
  <c r="E29" i="3" s="1"/>
  <c r="G29" i="3" s="1"/>
  <c r="D28" i="3"/>
  <c r="E28" i="3" s="1"/>
  <c r="G28" i="3" s="1"/>
  <c r="D27" i="3"/>
  <c r="E27" i="3" s="1"/>
  <c r="G27" i="3" s="1"/>
  <c r="D26" i="3"/>
  <c r="E26" i="3" s="1"/>
  <c r="G26" i="3" s="1"/>
  <c r="D25" i="3"/>
  <c r="E25" i="3" s="1"/>
  <c r="G25" i="3" s="1"/>
  <c r="D24" i="3"/>
  <c r="E24" i="3" s="1"/>
  <c r="G24" i="3" s="1"/>
  <c r="D23" i="3"/>
  <c r="E23" i="3" s="1"/>
  <c r="G23" i="3" s="1"/>
  <c r="D22" i="3"/>
  <c r="E22" i="3" s="1"/>
  <c r="G22" i="3" s="1"/>
  <c r="D21" i="3"/>
  <c r="E21" i="3" s="1"/>
  <c r="G21" i="3" s="1"/>
  <c r="D20" i="3"/>
  <c r="E20" i="3" s="1"/>
  <c r="G20" i="3" s="1"/>
  <c r="D19" i="3"/>
  <c r="E19" i="3" s="1"/>
  <c r="G19" i="3" s="1"/>
  <c r="D18" i="3"/>
  <c r="E18" i="3" s="1"/>
  <c r="G18" i="3" s="1"/>
  <c r="D17" i="3"/>
  <c r="E17" i="3" s="1"/>
  <c r="G17" i="3" s="1"/>
  <c r="D16" i="3"/>
  <c r="E16" i="3" s="1"/>
  <c r="G16" i="3" s="1"/>
  <c r="D15" i="3"/>
  <c r="E15" i="3" s="1"/>
  <c r="G15" i="3" s="1"/>
  <c r="D14" i="3"/>
  <c r="E14" i="3" s="1"/>
  <c r="G14" i="3" s="1"/>
  <c r="D13" i="3"/>
  <c r="E13" i="3" s="1"/>
  <c r="G13" i="3" s="1"/>
  <c r="D12" i="3"/>
  <c r="E12" i="3" s="1"/>
  <c r="G12" i="3" s="1"/>
  <c r="D11" i="3"/>
  <c r="E11" i="3" s="1"/>
  <c r="G11" i="3" s="1"/>
  <c r="D10" i="3"/>
  <c r="E10" i="3" s="1"/>
  <c r="G10" i="3" s="1"/>
  <c r="D9" i="3"/>
  <c r="E9" i="3" s="1"/>
  <c r="G9" i="3" s="1"/>
  <c r="D8" i="3"/>
  <c r="F5" i="2"/>
  <c r="D49" i="3" l="1"/>
  <c r="F17" i="2"/>
  <c r="D7" i="3"/>
  <c r="D30" i="3"/>
  <c r="G50" i="3"/>
  <c r="G49" i="3" s="1"/>
  <c r="E49" i="3"/>
  <c r="E30" i="3"/>
  <c r="G42" i="3"/>
  <c r="G30" i="3" s="1"/>
  <c r="G43" i="3"/>
  <c r="E8" i="3"/>
  <c r="D43" i="3"/>
  <c r="G8" i="3" l="1"/>
  <c r="G7" i="3" s="1"/>
  <c r="G54" i="3" s="1"/>
  <c r="E7" i="3"/>
  <c r="F8" i="2" l="1"/>
  <c r="F7" i="2"/>
  <c r="F6" i="2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Haken Jiří</author>
  </authors>
  <commentList>
    <comment ref="L1" authorId="0" shapeId="0" xr:uid="{346F5574-3DEA-4EAC-ACED-19D5B29F1636}">
      <text>
        <r>
          <rPr>
            <sz val="9"/>
            <color indexed="81"/>
            <rFont val="Tahoma"/>
            <charset val="1"/>
          </rPr>
          <t>Komentář k rozpočtu lze pro vyšší přehlednost rozdělit do více sloupců. Doporučené členění je toto:
- popis položky (bližší popis obsahu dané položky rozpočtu);
- zdůvodnění výše ceny jednotky (včetně odkazu na uložení dokumentů/informací, použitých pro stanovení ceny);
- zdůvodnění počtu jednotek.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Peterková Julie</author>
    <author>Šlapáková Jana</author>
  </authors>
  <commentList>
    <comment ref="G3" authorId="0" shapeId="0" xr:uid="{33D71D10-A3AF-4EC9-8B90-9C5D5DBCAC13}">
      <text>
        <r>
          <rPr>
            <sz val="9"/>
            <color indexed="81"/>
            <rFont val="Tahoma"/>
            <charset val="1"/>
          </rPr>
          <t>Zdůvodnění míry zapojení do projektu a nákladů na jednotlivé pracovní pozice</t>
        </r>
      </text>
    </comment>
    <comment ref="C5" authorId="1" shapeId="0" xr:uid="{01DA6EE7-4929-43F7-A647-2F82E4BB5C7A}">
      <text>
        <r>
          <rPr>
            <sz val="9"/>
            <color indexed="81"/>
            <rFont val="Tahoma"/>
            <family val="2"/>
            <charset val="238"/>
          </rPr>
          <t>Max. úvazek je 1.0 FTE. Pro účely výpočtu je možné uvést nižší. V případě, že pouze pro účely výpočtu uvádíte úvazek nižší, napište tuto skutečnost do poznámky ve sloupci G.</t>
        </r>
      </text>
    </comment>
    <comment ref="E9" authorId="1" shapeId="0" xr:uid="{8CB38FFC-A1D8-4BDC-A6E0-CE0EAEDEF4D7}">
      <text>
        <r>
          <rPr>
            <sz val="9"/>
            <color indexed="81"/>
            <rFont val="Tahoma"/>
            <family val="2"/>
            <charset val="238"/>
          </rPr>
          <t xml:space="preserve">Počet měsíců odpovídající celé době realizace projektu. Nejdřívější datum zahájení realizace projektu je datum podání žádosti do IS KP21+
</t>
        </r>
      </text>
    </comment>
    <comment ref="G12" authorId="0" shapeId="0" xr:uid="{4787C881-694B-45D6-87C5-7B543677CC11}">
      <text>
        <r>
          <rPr>
            <sz val="9"/>
            <color indexed="81"/>
            <rFont val="Tahoma"/>
            <charset val="1"/>
          </rPr>
          <t>Zdůvodnění míry zapojení do projektu a nákladů na jednotlivé pracovní pozice</t>
        </r>
      </text>
    </comment>
    <comment ref="E17" authorId="1" shapeId="0" xr:uid="{D874EA11-7885-404F-ACBC-F124CDB35A50}">
      <text>
        <r>
          <rPr>
            <sz val="9"/>
            <color indexed="81"/>
            <rFont val="Tahoma"/>
            <family val="2"/>
            <charset val="238"/>
          </rPr>
          <t>Počet měsíců odpovídající celé době realizace projektu. Nejdřívější datum zahájení realizace projektu je datum podání žádosti do IS KP21+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<sst xmlns="http://schemas.openxmlformats.org/spreadsheetml/2006/main" count="630" uniqueCount="297">
  <si>
    <t>Limit</t>
  </si>
  <si>
    <t>Hlavní administrativní tým</t>
  </si>
  <si>
    <t>Náklady na ochranu práv duševního vlastnictví</t>
  </si>
  <si>
    <t>Cestovní náhrady</t>
  </si>
  <si>
    <t>Název pozice</t>
  </si>
  <si>
    <t>Průměrný úvazek (FTE) za kalendářní měsíc projektu / počet hodin za období realizace projektu v případě DPP/DPČ</t>
  </si>
  <si>
    <t>Výše osobních nákladů včetně odvodů na straně zaměstnavatele</t>
  </si>
  <si>
    <t>Celkem</t>
  </si>
  <si>
    <t>Hlavní administrativní tým - jednorázová částka</t>
  </si>
  <si>
    <t>Projektový manažer</t>
  </si>
  <si>
    <t>Finanční manažer</t>
  </si>
  <si>
    <t>Administrativní pracovník</t>
  </si>
  <si>
    <t>Hlavní projektový manžer</t>
  </si>
  <si>
    <t xml:space="preserve">Průměrný úvazek (FTE) za kalendářní měsíc projektu </t>
  </si>
  <si>
    <t>Mzdová sazba odpovídající úvazku ve výši 1,0 FTE/ hodinová sazba u DPP/DPČ v Kč</t>
  </si>
  <si>
    <t>Výše osobních nákladů za jeden kalendářní měsíc (hrubá mzda / plat) / Výše osobních nákladů za sledované období v případě DPP/DPČ v Kč</t>
  </si>
  <si>
    <t>Výše osobních nákladů včetně odvodů na straně zaměstnavatele v Kč</t>
  </si>
  <si>
    <t>Celkem v Kč</t>
  </si>
  <si>
    <t>Způsob stanovení nákladů na zaměstnance</t>
  </si>
  <si>
    <t>Kód ISPV</t>
  </si>
  <si>
    <t>Mzda/plat/odměna</t>
  </si>
  <si>
    <t>Způsob doložení stanovení kódu</t>
  </si>
  <si>
    <t>Období zapojení osoby do projektu</t>
  </si>
  <si>
    <t>Do (max 31.12.2028)</t>
  </si>
  <si>
    <t>Odborný tým</t>
  </si>
  <si>
    <t>Pracovní smlovy</t>
  </si>
  <si>
    <t>lektor A</t>
  </si>
  <si>
    <t>Jednotkový náklad</t>
  </si>
  <si>
    <t>mzda</t>
  </si>
  <si>
    <t>Partner A</t>
  </si>
  <si>
    <t xml:space="preserve">Aktivita 1 </t>
  </si>
  <si>
    <t>exceletní vědec B</t>
  </si>
  <si>
    <t>lektor C</t>
  </si>
  <si>
    <t>Dohody o pracovní činnosti</t>
  </si>
  <si>
    <t>Osoba 1</t>
  </si>
  <si>
    <t>Hodinová sazba - výpočet</t>
  </si>
  <si>
    <t>odměna</t>
  </si>
  <si>
    <t>Dohody o provedení práce (do výše 10 tis.Kč/měs)</t>
  </si>
  <si>
    <t>Dohody o provedení práce (nad 10 tis.Kč/měs)</t>
  </si>
  <si>
    <t>Příjemce/ partner s finančním příspěvkem</t>
  </si>
  <si>
    <t xml:space="preserve">Popis vazby na aktivitu(y) projektu </t>
  </si>
  <si>
    <t>Dle doložené charakteristiky PM odpovídá nejlépe tento kód</t>
  </si>
  <si>
    <r>
      <t xml:space="preserve">Počet měsíců za vykazované období </t>
    </r>
    <r>
      <rPr>
        <i/>
        <sz val="8"/>
        <color theme="1"/>
        <rFont val="Seqoe"/>
        <charset val="238"/>
      </rPr>
      <t>(pozn.automaticky dle slouce "M" a "N")</t>
    </r>
  </si>
  <si>
    <t>Celkové způsobilé výdaje</t>
  </si>
  <si>
    <t xml:space="preserve">Počet měsíců odpovídající celé době realizace projektu. </t>
  </si>
  <si>
    <r>
      <t>Editujte pouze žlutá pole. Tabulku vyplňujte v souladu s přílohou č. 2 PrŽaP. Můžete přidávat řádky. Po přídání řádků zkontrolujte funkčnost výpočtů.</t>
    </r>
    <r>
      <rPr>
        <i/>
        <sz val="10"/>
        <color theme="1"/>
        <rFont val="Seqoe"/>
        <charset val="238"/>
      </rPr>
      <t xml:space="preserve"> Příklad kurzívou.</t>
    </r>
  </si>
  <si>
    <t>Od (nejdříve od podání žádosti do IS KP21+)</t>
  </si>
  <si>
    <r>
      <t>Instrukce:</t>
    </r>
    <r>
      <rPr>
        <sz val="10"/>
        <color theme="1"/>
        <rFont val="Segoe"/>
        <charset val="238"/>
      </rPr>
      <t xml:space="preserve"> 
Vyplňujte pouze </t>
    </r>
    <r>
      <rPr>
        <b/>
        <sz val="10"/>
        <color theme="1"/>
        <rFont val="Segoe"/>
        <charset val="238"/>
      </rPr>
      <t>žlutá pole.</t>
    </r>
    <r>
      <rPr>
        <sz val="10"/>
        <color theme="1"/>
        <rFont val="Segoe"/>
        <charset val="238"/>
      </rPr>
      <t xml:space="preserve"> Tabulku vyplňujte v souladu s přílohou č.2 PrŽaP.</t>
    </r>
    <r>
      <rPr>
        <b/>
        <sz val="10"/>
        <color theme="1"/>
        <rFont val="Segoe"/>
        <charset val="238"/>
      </rPr>
      <t xml:space="preserve"> 
</t>
    </r>
    <r>
      <rPr>
        <b/>
        <sz val="10"/>
        <color rgb="FFFF0000"/>
        <rFont val="Segoe"/>
        <charset val="238"/>
      </rPr>
      <t xml:space="preserve">V případě, že je do HAT zapojena osoba partnera s odlišnou mírou podpory, tabulku nakopírujte. Pro každého partnera s rozdílnou mírou podpory je nezbytné vytvořit další tabulku pro výpočet jednorázové částky.
</t>
    </r>
  </si>
  <si>
    <r>
      <t>Rozpočet</t>
    </r>
    <r>
      <rPr>
        <b/>
        <sz val="14"/>
        <color theme="1"/>
        <rFont val="Segoe UI"/>
        <family val="2"/>
        <charset val="238"/>
      </rPr>
      <t xml:space="preserve"> </t>
    </r>
    <r>
      <rPr>
        <b/>
        <sz val="28"/>
        <color theme="1"/>
        <rFont val="Segoe UI"/>
        <family val="2"/>
        <charset val="238"/>
      </rPr>
      <t xml:space="preserve">    </t>
    </r>
  </si>
  <si>
    <t>POSTUP PRO VYPLNĚNÍ LISTU HAT A OT</t>
  </si>
  <si>
    <t>1.</t>
  </si>
  <si>
    <t>2.</t>
  </si>
  <si>
    <t>3.</t>
  </si>
  <si>
    <t>4.</t>
  </si>
  <si>
    <t>5.</t>
  </si>
  <si>
    <t>POSTUP PRO VYTVOŘENÍ ROZPOČTU V IS KP21+</t>
  </si>
  <si>
    <t>Rozpočet se vyplňuje na obrazovce „Rozpočet projektu“ v IS KP21+. Po kompletním vyplnění všech požadovaných údajů přistupte k vytvoření povinné přílohy žádosti o podporu s názvem Komentář k rozpočtu.</t>
  </si>
  <si>
    <t>POSTUP PRO VYTVOŘENÍ KOMENTÁŘE K ROZPOČTU V IS KP21+</t>
  </si>
  <si>
    <t>Komentář k rozpočtu slouží k doložení věcného odůvodnění jednotlivých položek rozpočtu a cen. Tato příloha je nezbytná pro posouzení hospodárnosti a účelnosti plánovaných výdajů.</t>
  </si>
  <si>
    <t>Zadejte údaje o jednotlivých položkách rozpočtu na obrazovce „Rozpočet projektu“ v IS KP21+. Po kompletním vyplnění všech požadovaných údajů přistupte k vytvoření povinné přílohy žádosti o podporu s názvem Komentář k rozpočtu.</t>
  </si>
  <si>
    <t>Proveďte export dat o rozpočtu prostřednictvím tlačítka „Export standardní“ na obrazovce „Rozpočet projektu“. Exportovaný soubor ve formátu .xlsx uložte pod názvem Komentář k rozpočtu.</t>
  </si>
  <si>
    <t>Do vytvořeného souboru Komentář k rozpočtu doplňte sloupec s označením „Popis položky a zdůvodnění výše ceny jednotky a počtu jednotek“, obdobně jako je uvedeno ve sloupci L na listu "Vzor_rozpočet".</t>
  </si>
  <si>
    <t xml:space="preserve">Do nově vytvořeného sloupce uveďte věcný popis každé položky rozpočtu a zdůvodnění stanovené výše ceny za jednotku a počtu jednotek. </t>
  </si>
  <si>
    <t>Kód</t>
  </si>
  <si>
    <t>Název</t>
  </si>
  <si>
    <t>částky</t>
  </si>
  <si>
    <t>Maximální limit</t>
  </si>
  <si>
    <t>Legenda</t>
  </si>
  <si>
    <t>Kombinace veřejné podpory</t>
  </si>
  <si>
    <t>Investice / Neinvestice</t>
  </si>
  <si>
    <t>Měrná jednotka (individuální)</t>
  </si>
  <si>
    <t>Cena jednotky</t>
  </si>
  <si>
    <t>Počet jednotek</t>
  </si>
  <si>
    <t>Částka celkem</t>
  </si>
  <si>
    <t>Popis položky a zdůvodnění výše ceny jednotky a počtu jednotek</t>
  </si>
  <si>
    <t>01</t>
  </si>
  <si>
    <t>Celkové výdaje</t>
  </si>
  <si>
    <t>01.1</t>
  </si>
  <si>
    <t>01.1.1</t>
  </si>
  <si>
    <t>Přímé náklady pro výdaje bez VPo</t>
  </si>
  <si>
    <t>Bez Vpo</t>
  </si>
  <si>
    <t>01.1.1.1</t>
  </si>
  <si>
    <t>Náklady bez VPo Investiční</t>
  </si>
  <si>
    <t>Investice</t>
  </si>
  <si>
    <t>01.1.1.1.1</t>
  </si>
  <si>
    <t>Odpisy</t>
  </si>
  <si>
    <t>C.4.6.17 PrŽaP 
Nástroje a vybavení v rozsahu a po dobu, kdy jsou využívány pro účely projektu</t>
  </si>
  <si>
    <t>01.1.1.1.1.1</t>
  </si>
  <si>
    <t>Odpisy nehmotného majetku investiční</t>
  </si>
  <si>
    <t>01.1.1.1.1.2</t>
  </si>
  <si>
    <t>Odpisy hmotného majetku investiční</t>
  </si>
  <si>
    <t>01.1.1.2</t>
  </si>
  <si>
    <t>Náklady bez VPo Neinvestiční</t>
  </si>
  <si>
    <t>Neinvestice</t>
  </si>
  <si>
    <t>01.1.1.2.1</t>
  </si>
  <si>
    <t>Osobní náklady</t>
  </si>
  <si>
    <t>01.1.1.2.1.1</t>
  </si>
  <si>
    <t>v souladu s Přílohou č. 2 PrŽaP</t>
  </si>
  <si>
    <t>01.1.1.2.1.2</t>
  </si>
  <si>
    <t>v souladu s C.4.6.7 a Přílohou č. 2 PrŽaP</t>
  </si>
  <si>
    <t>01.1.1.2.2</t>
  </si>
  <si>
    <t>01.1.1.2.2.1</t>
  </si>
  <si>
    <t>Odpisy nehmotného majetku neinvestiční</t>
  </si>
  <si>
    <t>01.1.1.2.2.2</t>
  </si>
  <si>
    <t>Odpisy hmotného majetku neinvestiční</t>
  </si>
  <si>
    <t>01.1.1.2.3</t>
  </si>
  <si>
    <t>C.4.6.9 PrŽaP</t>
  </si>
  <si>
    <t>01.1.1.2.3.1</t>
  </si>
  <si>
    <t>Cestovní náhrady dle zákoníku práce</t>
  </si>
  <si>
    <t>Cestovní náhrady stanovené a hrazené zaměstnavatelem zaměstnanci při pracovní cestě spojené s projektem (dle vyúčtování cesty)</t>
  </si>
  <si>
    <t>01.1.1.2.4</t>
  </si>
  <si>
    <t>Materiál</t>
  </si>
  <si>
    <t>01.1.1.2.4.1</t>
  </si>
  <si>
    <t>Materiál včetně drobného majetku</t>
  </si>
  <si>
    <t xml:space="preserve">C.4.6.4 PrŽaP </t>
  </si>
  <si>
    <t>01.1.1.2.5</t>
  </si>
  <si>
    <t>Nákup služeb</t>
  </si>
  <si>
    <t xml:space="preserve">C.4.6.10 PrŽaP </t>
  </si>
  <si>
    <t>01.1.1.2.5.1</t>
  </si>
  <si>
    <t>Náklady na ochranu práv duševního vlastnictví, která jsou výsledkem projektu (zejména související poplatky, rešerše, náklady na patentového zástupce) a náklady na ochranu již vznesených práv k duševnímu vlastnictví potřebného k řešení projektu.</t>
  </si>
  <si>
    <t>01.1.1.2.5.2</t>
  </si>
  <si>
    <t>Ostatní služby (bez subdodávek)</t>
  </si>
  <si>
    <t>Včetně nákupů služeb hrazených zaměstnavatelem spojených s pracovními cestami dle zákoníku práce.
Náklady na poradenské a rovnocenné služby využité výlučně pro účely projektu.</t>
  </si>
  <si>
    <t>01.1.1.2.5.3</t>
  </si>
  <si>
    <t>Subdodávky – smluvní výzkum</t>
  </si>
  <si>
    <t xml:space="preserve">Náklady na smluvní výzkum - max.  20 % z Limitu 1. 
Náklady na služby výzkumné povahy, které provádí externí dodavatel. Dodavatelem subdodávek nesmí být člen řešitelského týmu nebo osoba spojená (ve smyslu § 23 odst. 7 zákona č. 586/1992 Sb., o daních z příjmů) s příjemcem/partnerem. </t>
  </si>
  <si>
    <t>01.1.2</t>
  </si>
  <si>
    <t>Nepřímé náklady - paušál pro náklady bez VPo</t>
  </si>
  <si>
    <t>Příloha č. 3 PrŽaP</t>
  </si>
  <si>
    <t>01.1.3</t>
  </si>
  <si>
    <t>Náklady GBER</t>
  </si>
  <si>
    <t>01.1.3.1</t>
  </si>
  <si>
    <t>GBER 25 Průmyslový výzkum investiční</t>
  </si>
  <si>
    <t>OPST VaV SISTA GBER 25 Průmyslový výzkum</t>
  </si>
  <si>
    <t>01.1.3.1.1</t>
  </si>
  <si>
    <t>v souladu s čl. 25 bodem 3 b) GBER
C.4.6.17 PrŽaP 
Nástroje a vybavení v rozsahu a po dobu, kdy jsou využívány pro účely projektu</t>
  </si>
  <si>
    <t>01.1.3.1.1.1</t>
  </si>
  <si>
    <t>01.1.3.1.1.2</t>
  </si>
  <si>
    <t>01.1.3.2</t>
  </si>
  <si>
    <t>GBER 25 Průmyslový výzkum neinvestiční</t>
  </si>
  <si>
    <t>01.1.3.2.1</t>
  </si>
  <si>
    <t>v souladu s čl. 25 bodem 3 a) GBER</t>
  </si>
  <si>
    <t>01.1.3.2.1.1</t>
  </si>
  <si>
    <t>01.1.3.2.1.2</t>
  </si>
  <si>
    <t>01.1.3.2.2</t>
  </si>
  <si>
    <t>01.1.3.2.2.1</t>
  </si>
  <si>
    <t>01.1.3.2.2.2</t>
  </si>
  <si>
    <t>01.1.3.2.3</t>
  </si>
  <si>
    <t>01.1.3.2.3.1</t>
  </si>
  <si>
    <t>v souladu s čl. 25 bodem 3 d) GBER
Náklady na ochranu práv duševního vlastnictví, která jsou výsledkem projektu (zejména související poplatky, rešerše, náklady na patentového zástupce) a náklady na ochranu již vznesených práv k duševnímu vlastnictví potřebného k řešení projektu.</t>
  </si>
  <si>
    <t>01.1.3.2.3.2</t>
  </si>
  <si>
    <t>Náklady na poradenské a rovnocenné služby využité výlučně pro účely projektu</t>
  </si>
  <si>
    <t>v souladu s čl. 25 bodem 3 d) GBER</t>
  </si>
  <si>
    <t>01.1.3.2.3.3</t>
  </si>
  <si>
    <t xml:space="preserve">náklady na smluvní výzkum v souladu s článkem 25 bodem 3 d) GBER max.  20 % z Limitu 2. 
Náklady na služby výzkumné povahy, které provádí externí dodavatel. Dodavatelem subdodávek nesmí být člen řešitelského týmu nebo osoba spojená (ve smyslu § 23 odst. 7 zákona č. 586/1992 Sb., o daních z příjmů) s příjemcem/partnerem. </t>
  </si>
  <si>
    <t>01.1.3.2.4</t>
  </si>
  <si>
    <t>Výdaje v souladu s článkem 25 bodem e) GBER</t>
  </si>
  <si>
    <t>max. 20 % z Limitu 3 - dodatečné režijní a ostatní provozní náklady včetně nákladů na materiál, dodávky a podobné výrobky, které vznikly bezprostředně v důsledku projektu</t>
  </si>
  <si>
    <t>01.1.3.2.4.1</t>
  </si>
  <si>
    <t>Režie</t>
  </si>
  <si>
    <t>01.1.3.2.4.2</t>
  </si>
  <si>
    <t>01.1.3.2.4.3</t>
  </si>
  <si>
    <t>Vč. nákupu služeb hrazených zaměstnavatelem spojených s pracovními cestami
C.4.6.10 PrŽaP</t>
  </si>
  <si>
    <t>01.1.3.2.4.4</t>
  </si>
  <si>
    <t>Cestovní náhrady stanovené a hrazené zaměstnavatelem zaměstnanci při pracovní cestě spojené s projektem (dle vyúčtování cesty)
C.4.6.9 PrŽaP</t>
  </si>
  <si>
    <t>01.1.3.3</t>
  </si>
  <si>
    <t>GBER 25 Průmyslový výzkum v případě účinné spolupráce/realizace projektu na území regionu typu 107 odst. 3, písm.a) investiční</t>
  </si>
  <si>
    <t>OPST VaV SISTA GBER 25 Průmyslový výzkum v případě účinné spolupráce/realizace projektu na území regionu typu 107 odst. 3, písm.a)</t>
  </si>
  <si>
    <t>01.1.3.3.1</t>
  </si>
  <si>
    <t>01.1.3.3.1.1</t>
  </si>
  <si>
    <t>01.1.3.3.1.2</t>
  </si>
  <si>
    <t>01.1.3.4</t>
  </si>
  <si>
    <t>GBER 25 Průmyslový výzkum v případě účinné spolupráce/realizace projektu na území regionu typu 107 odst. 3, písm.a) neinvestiční</t>
  </si>
  <si>
    <t>01.1.3.4.1</t>
  </si>
  <si>
    <t>01.1.3.4.1.1</t>
  </si>
  <si>
    <t>01.1.3.4.1.2</t>
  </si>
  <si>
    <t>01.1.3.4.2</t>
  </si>
  <si>
    <t>01.1.3.4.2.1</t>
  </si>
  <si>
    <t>01.1.3.4.2.2</t>
  </si>
  <si>
    <t>01.1.3.4.3</t>
  </si>
  <si>
    <t>01.1.3.4.3.1</t>
  </si>
  <si>
    <t>01.1.3.4.3.2</t>
  </si>
  <si>
    <t>01.1.3.4.3.3</t>
  </si>
  <si>
    <t xml:space="preserve">náklady na smluvní výzkum v souladu s článkem 25 bodem 3 d) GBER max.  20 % z Limitu 4. 
Náklady na služby výzkumné povahy, které provádí externí dodavatel. Dodavatelem subdodávek nesmí být člen řešitelského týmu nebo osoba spojená (ve smyslu § 23 odst. 7 zákona č. 586/1992 Sb., o daních z příjmů) s příjemcem/partnerem. </t>
  </si>
  <si>
    <t>01.1.3.4.4</t>
  </si>
  <si>
    <t>max. 20 % z Limitu 5 - dodatečné režijní a ostatní provozní náklady včetně nákladů na materiál, dodávky a podobné výrobky, které vznikly bezprostředně v důsledku projektu</t>
  </si>
  <si>
    <t>01.1.3.4.4.1</t>
  </si>
  <si>
    <t>01.1.3.4.4.2</t>
  </si>
  <si>
    <t>Materiál včetne drobného majetku</t>
  </si>
  <si>
    <t>01.1.3.4.4.3</t>
  </si>
  <si>
    <t>01.1.3.4.4.4</t>
  </si>
  <si>
    <t>01.1.3.5</t>
  </si>
  <si>
    <t>GBER 25 Experimentální vývoj investiční</t>
  </si>
  <si>
    <t>OPST VaV SISTA GBER 25 Experimentální vývoj</t>
  </si>
  <si>
    <t>01.1.3.5.1</t>
  </si>
  <si>
    <t>01.1.3.5.1.1</t>
  </si>
  <si>
    <t>01.1.3.5.1.2</t>
  </si>
  <si>
    <t>01.1.3.6</t>
  </si>
  <si>
    <t>GBER 25 Experimentální vývoj neinvestiční</t>
  </si>
  <si>
    <t>01.1.3.6.1</t>
  </si>
  <si>
    <t>01.1.3.6.1.1</t>
  </si>
  <si>
    <t>01.1.3.6.1.2</t>
  </si>
  <si>
    <t>01.1.3.6.2</t>
  </si>
  <si>
    <t>01.1.3.6.2.1</t>
  </si>
  <si>
    <t>01.1.3.6.2.2</t>
  </si>
  <si>
    <t>01.1.3.6.3</t>
  </si>
  <si>
    <t>01.1.3.6.3.1</t>
  </si>
  <si>
    <t>01.1.3.6.3.2</t>
  </si>
  <si>
    <t>01.1.3.6.3.3</t>
  </si>
  <si>
    <t>náklady na smluvní výzkum v souladu s článkem 25 bodem 3 d) GBER max.  20 % z Limitu 6. 
Náklady na služby výzkumné povahy, které provádí externí dodavatel. Dodavatelem subdodávek nesmí být člen řešitelského týmu nebo osoba spojená (ve smyslu § 23 odst. 7 zákona č. 586/1992 Sb., o daních z příjmů) s příjemcem/partnerem.</t>
  </si>
  <si>
    <t>01.1.3.6.4</t>
  </si>
  <si>
    <t>max. 20 % z Limitu 7 - dodatečné režijní a ostatní provozní náklady včetně nákladů na materiál, dodávky a podobné výrobky, které vznikly bezprostředně v důsledku projektu</t>
  </si>
  <si>
    <t>01.1.3.6.4.1</t>
  </si>
  <si>
    <t>01.1.3.6.4.2</t>
  </si>
  <si>
    <t>01.1.3.6.4.3</t>
  </si>
  <si>
    <t>01.1.3.6.4.4</t>
  </si>
  <si>
    <t>01.1.3.7</t>
  </si>
  <si>
    <t>GBER 25 Experimentální vývoj v případě účinné spolupráce/realizace projektu na území regionu typu 107 odst. 3, písm.a) investiční</t>
  </si>
  <si>
    <t>OPST VaV SISTA GBER 25 Experimentální vývoj v případě účinné spolupráce/realizace projektu na území regionu typu 107 odst. 3, písm.a)</t>
  </si>
  <si>
    <t>01.1.3.7.1</t>
  </si>
  <si>
    <t>01.1.3.7.1.1</t>
  </si>
  <si>
    <t>01.1.3.7.1.2</t>
  </si>
  <si>
    <t>01.1.3.8</t>
  </si>
  <si>
    <t>GBER 25 Experimentální vývoj v případě účinné spolupráce/realizace projektu na území regionu typu 107 odst. 3, písm.a) neinvestiční</t>
  </si>
  <si>
    <t>01.1.3.8.1</t>
  </si>
  <si>
    <t>01.1.3.8.1.1</t>
  </si>
  <si>
    <t>01.1.3.8.1.2</t>
  </si>
  <si>
    <t>01.1.3.8.2</t>
  </si>
  <si>
    <t>01.1.3.8.2.1</t>
  </si>
  <si>
    <t>01.1.3.8.2.2</t>
  </si>
  <si>
    <t>01.1.3.8.3</t>
  </si>
  <si>
    <t>01.1.3.8.3.1</t>
  </si>
  <si>
    <t>01.1.3.8.3.2</t>
  </si>
  <si>
    <t>01.1.3.8.3.3</t>
  </si>
  <si>
    <t xml:space="preserve">náklady na smluvní výzkum v souladu s článkem 25 bodem 3 d) GBER max.  20 % z Limitu 8. 
Náklady na služby výzkumné povahy, které provádí externí dodavatel. Dodavatelem subdodávek nesmí být člen řešitelského týmu nebo osoba spojená (ve smyslu § 23 odst. 7 zákona č. 586/1992 Sb., o daních z příjmů) s příjemcem/partnerem. </t>
  </si>
  <si>
    <t>01.1.3.8.4</t>
  </si>
  <si>
    <t>max. 20 % z Limitu 9 - dodatečné režijní a ostatní provozní náklady včetně nákladů na materiál, dodávky a podobné výrobky, které vznikly bezprostředně v důsledku projektu</t>
  </si>
  <si>
    <t>01.1.3.8.4.1</t>
  </si>
  <si>
    <t>01.1.3.8.4.2</t>
  </si>
  <si>
    <t>01.1.3.8.4.3</t>
  </si>
  <si>
    <t>Vč. nákupu služeb hrazených zaměstnavatelem spojených s pracovními cestami dle zákoníku práce
C.4.6.10 PrŽaP</t>
  </si>
  <si>
    <t>01.1.3.8.4.4</t>
  </si>
  <si>
    <t>01.2</t>
  </si>
  <si>
    <t>Celkové nezpůsobilé výdaje</t>
  </si>
  <si>
    <t>01.2.1</t>
  </si>
  <si>
    <t>Celkové nezpůsobilé výdaje investiční</t>
  </si>
  <si>
    <t>01.2.2</t>
  </si>
  <si>
    <t>Celkové nezpůsobilé výdaje neinvestiční</t>
  </si>
  <si>
    <t>02</t>
  </si>
  <si>
    <t>Celkové způsobilé výdaje - investiční</t>
  </si>
  <si>
    <t>pomocná položka</t>
  </si>
  <si>
    <t>03</t>
  </si>
  <si>
    <t>Celkové způsobilé výdaje - neinvestiční</t>
  </si>
  <si>
    <t>04</t>
  </si>
  <si>
    <t>Limit 2 - součtová položka pro 1.1.3.2.3.3</t>
  </si>
  <si>
    <t>05</t>
  </si>
  <si>
    <t>Limit 1 - součtová položka pro 1.1.1.2.5.3</t>
  </si>
  <si>
    <t>06</t>
  </si>
  <si>
    <t>Limit 3 - součtová položka pro 1.1.3.2.4</t>
  </si>
  <si>
    <t>07</t>
  </si>
  <si>
    <t>Limit 4 - součtová položka pro 1.1.3.4.3.3</t>
  </si>
  <si>
    <t>08</t>
  </si>
  <si>
    <t>Limit 5 - součtová položka pro 1.1.3.4.4</t>
  </si>
  <si>
    <t>09</t>
  </si>
  <si>
    <t>Limit 6 - součtová položka pro 1.1.3.6.3.3</t>
  </si>
  <si>
    <t>10</t>
  </si>
  <si>
    <t>Limit 7 - součtová položka pro 1.1.3.6.4</t>
  </si>
  <si>
    <t>11</t>
  </si>
  <si>
    <t>Limit 8 - součtová položka pro 1.1.3.8.3.3</t>
  </si>
  <si>
    <t>12</t>
  </si>
  <si>
    <t>Limit 9 - součtová položka pro 1.1.3.8.4</t>
  </si>
  <si>
    <t>Výpočet</t>
  </si>
  <si>
    <t>Limit 1 pro 1.1.1.2.5.3</t>
  </si>
  <si>
    <t>(((((1.1.1.1 + 1.1.1.2.1) + 1.1.1.2.2) + 1.1.1.2.3) + 1.1.1.2.4) + 1.1.1.2.5.1) + 1.1.1.2.5.2</t>
  </si>
  <si>
    <t>Limit 2 pro 1.1.3.2.3.3</t>
  </si>
  <si>
    <t>(((1.1.3.1 + 1.1.3.2.1) + 1.1.3.2.2) + 1.1.3.2.3.1) + 1.1.3.2.3.2</t>
  </si>
  <si>
    <t>Limit 3 pro 1.1.3.2.4</t>
  </si>
  <si>
    <t>((1.1.3.1 + 1.1.3.2.1) + 1.1.3.2.2) + 1.1.3.2.3</t>
  </si>
  <si>
    <t>Limit 4 pro 1.1.3.4.3.3</t>
  </si>
  <si>
    <t>(((1.1.3.3 + 1.1.3.4.1) + 1.1.3.4.2) + 1.1.3.4.3.1) + 1.1.3.4.3.2</t>
  </si>
  <si>
    <t>Limit 5 pro 1.1.3.4.4</t>
  </si>
  <si>
    <t>((1.1.3.3 + 1.1.3.4.1) + 1.1.3.4.2) + 1.1.3.4.3</t>
  </si>
  <si>
    <t>Limit 6 pro 1.1.3.6.3.3</t>
  </si>
  <si>
    <t>(((1.1.3.5 + 1.1.3.6.1) + 1.1.3.6.2) + 1.1.3.6.3.1) + 1.1.3.6.3.2</t>
  </si>
  <si>
    <t>Limit 7 pro 1.1.3.6.4</t>
  </si>
  <si>
    <t>((01.1.3.5 + 01.1.3.6.1) + 01.1.3.6.2) + 01.1.3.6.3</t>
  </si>
  <si>
    <t>Limit 8 pro 1.1.3.8.3.3</t>
  </si>
  <si>
    <t>(((01.1.3.7 + 01.1.3.8.1) + 01.1.3.8.2) + 01.1.3.8.3.1) + 01.1.3.8.3.2</t>
  </si>
  <si>
    <t>Limit 9 pro 1.1.3.8.4</t>
  </si>
  <si>
    <t>((01.1.3.7 + 01.1.3.8.1) + 01.1.3.8.2) + 01.1.3.8.3</t>
  </si>
  <si>
    <t>Dle výzvy jsou nejdřívejší možné ZV od data podání žádosti do IS KP21+ - proto ani pro HAT a OT nemohou být výdaje způsobilé před podáním žádosti do IS KP21+.</t>
  </si>
  <si>
    <t>V tabulkách Výpočet Odbroný tým a Výpočet HAT vyplňujte pouze žlutá pole.</t>
  </si>
  <si>
    <t>Pro průběžné čerpání jednotkových nákladů osobních nákladů odborného týmu a jednorázových částek osobních nákladů hlavního administrativního týmu v jednotlivých žádostech o platbu je nezbytné hodnoty zadávat do rozpočtu projektu v IS KP21+ ve formátu Počet jednotek x 1CZK. 
Příklad: Celková částka požadovaná v žádosti o podporu na Hlavní administrativní tým = 100 CZK. Do rozpočtu bude zadáno ve formě 100 jednotek x 1 CZK. V opačném případě systém neumožní v žádosti o platbu čerpat prostředky dílčím způsobem.</t>
  </si>
  <si>
    <t>6.</t>
  </si>
  <si>
    <t>V případě, že je do HAT zapojena osoba partnera s odlišnou mírou podpory, tabulku nakopírujte. Pro každého partnera s rozdílnou mírou podpory je nezbytné vytvořit další tabulku pro výpočet jednorázové částky. Počet tabulek bude shodný s počty měr podpory na projektu. Pozici Hlavního PM je možná nárokovat pouze u Příjemce.</t>
  </si>
  <si>
    <t>Komentář k výpočtu</t>
  </si>
  <si>
    <t>Vytvořený export Komentář k rozpočtu vložte jako samostatný list do Přílohy č. 1 Kumulativní rozpočet_komentář_OT_HAT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</si>
</sst>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39">
    <font>
      <sz val="11"/>
      <color theme="1"/>
      <name val="Aptos Narrow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</font>
    <font>
      <sz val="10"/>
      <color theme="1"/>
      <name val="Seqoe"/>
      <charset val="238"/>
    </font>
    <font>
      <i/>
      <sz val="10"/>
      <color theme="1"/>
      <name val="Seqoe"/>
      <charset val="238"/>
    </font>
    <font>
      <b/>
      <sz val="10"/>
      <color theme="1"/>
      <name val="Seqoe"/>
      <charset val="238"/>
    </font>
    <font>
      <b/>
      <sz val="10"/>
      <name val="Seqoe"/>
      <charset val="238"/>
    </font>
    <font>
      <b/>
      <sz val="10"/>
      <color theme="1"/>
      <name val="Segoe"/>
      <charset val="238"/>
    </font>
    <font>
      <sz val="10"/>
      <color theme="1"/>
      <name val="Segoe"/>
      <charset val="238"/>
    </font>
    <font>
      <b/>
      <sz val="10"/>
      <color rgb="FFFF0000"/>
      <name val="Segoe"/>
      <charset val="238"/>
    </font>
    <font>
      <sz val="10"/>
      <color rgb="FFFF0000"/>
      <name val="Segoe"/>
      <charset val="238"/>
    </font>
    <font>
      <sz val="8"/>
      <color theme="1"/>
      <name val="Seqoe"/>
      <charset val="238"/>
    </font>
    <font>
      <i/>
      <sz val="8"/>
      <color theme="1"/>
      <name val="Seqoe"/>
      <charset val="238"/>
    </font>
    <font>
      <sz val="8"/>
      <color rgb="FFFF0000"/>
      <name val="Seqoe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9"/>
      <color indexed="81"/>
      <name val="Tahoma"/>
      <charset val="1"/>
    </font>
    <font>
      <b/>
      <sz val="28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12"/>
      <color rgb="FF003399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1"/>
      <name val="Calibri"/>
      <family val="2"/>
      <charset val="238"/>
    </font>
    <font>
      <sz val="11"/>
      <name val="Aptos Narrow"/>
    </font>
    <font>
      <b/>
      <sz val="11"/>
      <name val="Aptos Narrow"/>
      <family val="2"/>
    </font>
    <font>
      <b/>
      <sz val="11"/>
      <color rgb="FFFF0000"/>
      <name val="Aptos Narrow"/>
      <family val="2"/>
    </font>
    <font>
      <b/>
      <sz val="11"/>
      <name val="Aptos Narrow"/>
      <family val="2"/>
      <scheme val="minor"/>
    </font>
    <font>
      <b/>
      <sz val="11"/>
      <name val="Calibri"/>
    </font>
    <font>
      <sz val="11"/>
      <color rgb="FFFF0000"/>
      <name val="Aptos Narrow"/>
      <family val="2"/>
    </font>
    <font>
      <sz val="11"/>
      <name val="Aptos Narrow"/>
      <family val="2"/>
      <scheme val="minor"/>
    </font>
    <font>
      <sz val="11"/>
      <name val="Aptos Narrow"/>
      <family val="2"/>
    </font>
    <font>
      <sz val="11"/>
      <color theme="3" tint="0.249977111117893"/>
      <name val="Aptos Narrow"/>
      <family val="2"/>
    </font>
    <font>
      <sz val="11"/>
      <color theme="3" tint="0.249977111117893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name val="Aptos Narrow"/>
      <family val="2"/>
      <charset val="238"/>
    </font>
    <font>
      <b/>
      <sz val="11"/>
      <color rgb="FFFF0000"/>
      <name val="Aptos Narrow"/>
      <family val="2"/>
      <charset val="238"/>
    </font>
    <font>
      <b/>
      <sz val="11"/>
      <color theme="3" tint="0.249977111117893"/>
      <name val="Aptos Narrow"/>
      <family val="2"/>
    </font>
    <font>
      <sz val="8"/>
      <name val="Aptos Narrow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theme="8" tint="0.39994506668294322"/>
      </left>
      <right style="thick">
        <color theme="8" tint="0.39994506668294322"/>
      </right>
      <top style="thick">
        <color theme="8" tint="0.39994506668294322"/>
      </top>
      <bottom style="thick">
        <color theme="8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8" tint="0.39991454817346722"/>
      </bottom>
      <diagonal/>
    </border>
    <border>
      <left style="medium">
        <color theme="8" tint="0.39991454817346722"/>
      </left>
      <right style="medium">
        <color theme="8" tint="0.39991454817346722"/>
      </right>
      <top style="medium">
        <color theme="8" tint="0.39991454817346722"/>
      </top>
      <bottom style="medium">
        <color theme="8" tint="0.39991454817346722"/>
      </bottom>
      <diagonal/>
    </border>
    <border>
      <left style="medium">
        <color theme="8" tint="0.39991454817346722"/>
      </left>
      <right style="medium">
        <color theme="8" tint="0.39988402966399123"/>
      </right>
      <top style="medium">
        <color theme="8" tint="0.39988402966399123"/>
      </top>
      <bottom style="medium">
        <color theme="8" tint="0.39988402966399123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8" tint="0.39994506668294322"/>
      </left>
      <right style="medium">
        <color theme="8" tint="0.39994506668294322"/>
      </right>
      <top style="medium">
        <color theme="8" tint="0.39994506668294322"/>
      </top>
      <bottom style="medium">
        <color theme="8" tint="0.39994506668294322"/>
      </bottom>
      <diagonal/>
    </border>
  </borders>
  <cellStyleXfs count="4">
    <xf numFmtId="0" fontId="0" fillId="0" borderId="0"/>
    <xf numFmtId="0" fontId="2" fillId="0" borderId="0"/>
    <xf numFmtId="0" fontId="14" fillId="0" borderId="0"/>
    <xf numFmtId="0" fontId="24" fillId="0" borderId="0"/>
  </cellStyleXfs>
  <cellXfs count="316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3" borderId="0" xfId="0" applyFont="1" applyFill="1" applyProtection="1">
      <protection locked="0"/>
    </xf>
    <xf numFmtId="0" fontId="5" fillId="3" borderId="0" xfId="0" applyFont="1" applyFill="1" applyProtection="1">
      <protection locked="0"/>
    </xf>
    <xf numFmtId="164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" fontId="3" fillId="0" borderId="0" xfId="0" applyNumberFormat="1" applyFont="1" applyProtection="1">
      <protection locked="0"/>
    </xf>
    <xf numFmtId="165" fontId="5" fillId="0" borderId="30" xfId="0" applyNumberFormat="1" applyFont="1" applyBorder="1" applyProtection="1">
      <protection locked="0"/>
    </xf>
    <xf numFmtId="0" fontId="8" fillId="0" borderId="0" xfId="0" applyFont="1"/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8" fillId="0" borderId="0" xfId="0" applyNumberFormat="1" applyFont="1"/>
    <xf numFmtId="0" fontId="8" fillId="0" borderId="11" xfId="0" applyFont="1" applyBorder="1" applyProtection="1">
      <protection locked="0"/>
    </xf>
    <xf numFmtId="0" fontId="8" fillId="0" borderId="14" xfId="0" applyFont="1" applyBorder="1" applyProtection="1">
      <protection locked="0"/>
    </xf>
    <xf numFmtId="164" fontId="8" fillId="0" borderId="12" xfId="0" applyNumberFormat="1" applyFont="1" applyBorder="1" applyProtection="1">
      <protection hidden="1"/>
    </xf>
    <xf numFmtId="164" fontId="8" fillId="0" borderId="1" xfId="0" applyNumberFormat="1" applyFont="1" applyBorder="1" applyProtection="1">
      <protection hidden="1"/>
    </xf>
    <xf numFmtId="0" fontId="11" fillId="0" borderId="0" xfId="0" applyFont="1" applyProtection="1">
      <protection locked="0"/>
    </xf>
    <xf numFmtId="165" fontId="3" fillId="3" borderId="32" xfId="0" applyNumberFormat="1" applyFont="1" applyFill="1" applyBorder="1" applyProtection="1">
      <protection locked="0"/>
    </xf>
    <xf numFmtId="165" fontId="3" fillId="0" borderId="32" xfId="0" applyNumberFormat="1" applyFont="1" applyBorder="1" applyProtection="1">
      <protection locked="0"/>
    </xf>
    <xf numFmtId="1" fontId="4" fillId="3" borderId="32" xfId="0" applyNumberFormat="1" applyFont="1" applyFill="1" applyBorder="1" applyProtection="1">
      <protection hidden="1"/>
    </xf>
    <xf numFmtId="0" fontId="5" fillId="6" borderId="32" xfId="0" applyFont="1" applyFill="1" applyBorder="1" applyProtection="1">
      <protection locked="0"/>
    </xf>
    <xf numFmtId="165" fontId="5" fillId="6" borderId="32" xfId="0" applyNumberFormat="1" applyFont="1" applyFill="1" applyBorder="1" applyProtection="1">
      <protection locked="0"/>
    </xf>
    <xf numFmtId="1" fontId="4" fillId="6" borderId="32" xfId="0" applyNumberFormat="1" applyFont="1" applyFill="1" applyBorder="1" applyProtection="1">
      <protection hidden="1"/>
    </xf>
    <xf numFmtId="0" fontId="3" fillId="6" borderId="32" xfId="0" applyFont="1" applyFill="1" applyBorder="1" applyProtection="1">
      <protection locked="0"/>
    </xf>
    <xf numFmtId="165" fontId="3" fillId="6" borderId="32" xfId="0" applyNumberFormat="1" applyFont="1" applyFill="1" applyBorder="1" applyProtection="1">
      <protection locked="0"/>
    </xf>
    <xf numFmtId="0" fontId="6" fillId="6" borderId="33" xfId="1" applyFont="1" applyFill="1" applyBorder="1" applyProtection="1">
      <protection locked="0"/>
    </xf>
    <xf numFmtId="0" fontId="5" fillId="6" borderId="34" xfId="0" applyFont="1" applyFill="1" applyBorder="1" applyProtection="1">
      <protection locked="0"/>
    </xf>
    <xf numFmtId="0" fontId="3" fillId="6" borderId="34" xfId="0" applyFont="1" applyFill="1" applyBorder="1" applyProtection="1">
      <protection locked="0"/>
    </xf>
    <xf numFmtId="165" fontId="3" fillId="3" borderId="36" xfId="0" applyNumberFormat="1" applyFont="1" applyFill="1" applyBorder="1" applyProtection="1">
      <protection locked="0"/>
    </xf>
    <xf numFmtId="165" fontId="3" fillId="0" borderId="36" xfId="0" applyNumberFormat="1" applyFont="1" applyBorder="1" applyProtection="1">
      <protection locked="0"/>
    </xf>
    <xf numFmtId="1" fontId="4" fillId="3" borderId="36" xfId="0" applyNumberFormat="1" applyFont="1" applyFill="1" applyBorder="1" applyProtection="1">
      <protection hidden="1"/>
    </xf>
    <xf numFmtId="0" fontId="8" fillId="4" borderId="10" xfId="0" applyFont="1" applyFill="1" applyBorder="1" applyProtection="1">
      <protection locked="0"/>
    </xf>
    <xf numFmtId="0" fontId="8" fillId="0" borderId="16" xfId="0" applyFont="1" applyBorder="1" applyProtection="1">
      <protection locked="0"/>
    </xf>
    <xf numFmtId="0" fontId="8" fillId="0" borderId="9" xfId="0" applyFont="1" applyBorder="1" applyProtection="1">
      <protection locked="0"/>
    </xf>
    <xf numFmtId="165" fontId="8" fillId="0" borderId="9" xfId="0" applyNumberFormat="1" applyFont="1" applyBorder="1" applyProtection="1">
      <protection locked="0"/>
    </xf>
    <xf numFmtId="165" fontId="7" fillId="0" borderId="9" xfId="0" applyNumberFormat="1" applyFont="1" applyBorder="1" applyProtection="1">
      <protection locked="0"/>
    </xf>
    <xf numFmtId="165" fontId="7" fillId="5" borderId="9" xfId="0" applyNumberFormat="1" applyFont="1" applyFill="1" applyBorder="1" applyProtection="1">
      <protection locked="0"/>
    </xf>
    <xf numFmtId="0" fontId="8" fillId="3" borderId="16" xfId="0" applyFont="1" applyFill="1" applyBorder="1" applyProtection="1">
      <protection locked="0"/>
    </xf>
    <xf numFmtId="0" fontId="8" fillId="3" borderId="9" xfId="0" applyFont="1" applyFill="1" applyBorder="1" applyProtection="1">
      <protection locked="0"/>
    </xf>
    <xf numFmtId="165" fontId="8" fillId="3" borderId="9" xfId="0" applyNumberFormat="1" applyFont="1" applyFill="1" applyBorder="1" applyProtection="1">
      <protection locked="0"/>
    </xf>
    <xf numFmtId="0" fontId="8" fillId="7" borderId="12" xfId="0" applyFont="1" applyFill="1" applyBorder="1" applyProtection="1">
      <protection locked="0"/>
    </xf>
    <xf numFmtId="0" fontId="8" fillId="7" borderId="1" xfId="0" applyFont="1" applyFill="1" applyBorder="1" applyProtection="1">
      <protection locked="0"/>
    </xf>
    <xf numFmtId="0" fontId="8" fillId="7" borderId="9" xfId="0" applyFont="1" applyFill="1" applyBorder="1" applyProtection="1">
      <protection locked="0"/>
    </xf>
    <xf numFmtId="0" fontId="8" fillId="7" borderId="13" xfId="0" applyFont="1" applyFill="1" applyBorder="1" applyProtection="1">
      <protection locked="0"/>
    </xf>
    <xf numFmtId="0" fontId="8" fillId="7" borderId="15" xfId="0" applyFont="1" applyFill="1" applyBorder="1" applyProtection="1">
      <protection locked="0"/>
    </xf>
    <xf numFmtId="0" fontId="4" fillId="7" borderId="33" xfId="0" applyFont="1" applyFill="1" applyBorder="1" applyProtection="1">
      <protection locked="0"/>
    </xf>
    <xf numFmtId="165" fontId="4" fillId="7" borderId="32" xfId="0" applyNumberFormat="1" applyFont="1" applyFill="1" applyBorder="1" applyProtection="1">
      <protection locked="0"/>
    </xf>
    <xf numFmtId="0" fontId="4" fillId="7" borderId="32" xfId="0" applyFont="1" applyFill="1" applyBorder="1" applyProtection="1">
      <protection locked="0"/>
    </xf>
    <xf numFmtId="0" fontId="3" fillId="7" borderId="33" xfId="0" applyFont="1" applyFill="1" applyBorder="1" applyProtection="1">
      <protection locked="0"/>
    </xf>
    <xf numFmtId="165" fontId="3" fillId="7" borderId="32" xfId="0" applyNumberFormat="1" applyFont="1" applyFill="1" applyBorder="1" applyProtection="1">
      <protection locked="0"/>
    </xf>
    <xf numFmtId="0" fontId="3" fillId="7" borderId="32" xfId="0" applyFont="1" applyFill="1" applyBorder="1" applyProtection="1">
      <protection locked="0"/>
    </xf>
    <xf numFmtId="0" fontId="3" fillId="7" borderId="32" xfId="0" applyFont="1" applyFill="1" applyBorder="1" applyAlignment="1" applyProtection="1">
      <alignment wrapText="1"/>
      <protection locked="0"/>
    </xf>
    <xf numFmtId="0" fontId="3" fillId="7" borderId="34" xfId="0" applyFont="1" applyFill="1" applyBorder="1" applyProtection="1">
      <protection locked="0"/>
    </xf>
    <xf numFmtId="0" fontId="3" fillId="7" borderId="36" xfId="0" applyFont="1" applyFill="1" applyBorder="1" applyProtection="1">
      <protection locked="0"/>
    </xf>
    <xf numFmtId="165" fontId="3" fillId="7" borderId="36" xfId="0" applyNumberFormat="1" applyFont="1" applyFill="1" applyBorder="1" applyProtection="1">
      <protection locked="0"/>
    </xf>
    <xf numFmtId="0" fontId="3" fillId="7" borderId="37" xfId="0" applyFont="1" applyFill="1" applyBorder="1" applyProtection="1">
      <protection locked="0"/>
    </xf>
    <xf numFmtId="0" fontId="3" fillId="7" borderId="35" xfId="0" applyFont="1" applyFill="1" applyBorder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4" fillId="7" borderId="38" xfId="0" applyFont="1" applyFill="1" applyBorder="1" applyProtection="1">
      <protection locked="0"/>
    </xf>
    <xf numFmtId="165" fontId="4" fillId="7" borderId="39" xfId="0" applyNumberFormat="1" applyFont="1" applyFill="1" applyBorder="1" applyProtection="1">
      <protection locked="0"/>
    </xf>
    <xf numFmtId="0" fontId="4" fillId="7" borderId="39" xfId="0" applyFont="1" applyFill="1" applyBorder="1" applyProtection="1">
      <protection locked="0"/>
    </xf>
    <xf numFmtId="165" fontId="3" fillId="3" borderId="39" xfId="0" applyNumberFormat="1" applyFont="1" applyFill="1" applyBorder="1" applyProtection="1">
      <protection locked="0"/>
    </xf>
    <xf numFmtId="165" fontId="3" fillId="0" borderId="39" xfId="0" applyNumberFormat="1" applyFont="1" applyBorder="1" applyProtection="1">
      <protection locked="0"/>
    </xf>
    <xf numFmtId="1" fontId="4" fillId="3" borderId="39" xfId="0" applyNumberFormat="1" applyFont="1" applyFill="1" applyBorder="1" applyProtection="1">
      <protection hidden="1"/>
    </xf>
    <xf numFmtId="0" fontId="4" fillId="7" borderId="39" xfId="0" applyFont="1" applyFill="1" applyBorder="1" applyAlignment="1" applyProtection="1">
      <alignment wrapText="1"/>
      <protection locked="0"/>
    </xf>
    <xf numFmtId="14" fontId="4" fillId="7" borderId="39" xfId="0" applyNumberFormat="1" applyFont="1" applyFill="1" applyBorder="1" applyProtection="1">
      <protection locked="0"/>
    </xf>
    <xf numFmtId="0" fontId="4" fillId="7" borderId="40" xfId="0" applyFont="1" applyFill="1" applyBorder="1" applyProtection="1">
      <protection locked="0"/>
    </xf>
    <xf numFmtId="0" fontId="6" fillId="6" borderId="39" xfId="1" applyFont="1" applyFill="1" applyBorder="1" applyProtection="1">
      <protection locked="0"/>
    </xf>
    <xf numFmtId="0" fontId="3" fillId="6" borderId="39" xfId="0" applyFont="1" applyFill="1" applyBorder="1" applyProtection="1">
      <protection locked="0"/>
    </xf>
    <xf numFmtId="165" fontId="5" fillId="6" borderId="39" xfId="0" applyNumberFormat="1" applyFont="1" applyFill="1" applyBorder="1" applyAlignment="1" applyProtection="1">
      <alignment horizontal="right"/>
      <protection locked="0"/>
    </xf>
    <xf numFmtId="1" fontId="3" fillId="6" borderId="39" xfId="0" applyNumberFormat="1" applyFont="1" applyFill="1" applyBorder="1" applyProtection="1">
      <protection locked="0"/>
    </xf>
    <xf numFmtId="165" fontId="5" fillId="6" borderId="39" xfId="0" applyNumberFormat="1" applyFont="1" applyFill="1" applyBorder="1" applyProtection="1">
      <protection locked="0"/>
    </xf>
    <xf numFmtId="165" fontId="3" fillId="6" borderId="39" xfId="0" applyNumberFormat="1" applyFont="1" applyFill="1" applyBorder="1" applyProtection="1">
      <protection locked="0"/>
    </xf>
    <xf numFmtId="14" fontId="3" fillId="6" borderId="39" xfId="0" applyNumberFormat="1" applyFont="1" applyFill="1" applyBorder="1" applyProtection="1">
      <protection locked="0"/>
    </xf>
    <xf numFmtId="49" fontId="3" fillId="0" borderId="0" xfId="0" applyNumberFormat="1" applyFont="1" applyProtection="1">
      <protection locked="0"/>
    </xf>
    <xf numFmtId="14" fontId="3" fillId="7" borderId="32" xfId="0" applyNumberFormat="1" applyFont="1" applyFill="1" applyBorder="1" applyProtection="1">
      <protection locked="0"/>
    </xf>
    <xf numFmtId="14" fontId="4" fillId="7" borderId="32" xfId="0" applyNumberFormat="1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29" xfId="0" applyFont="1" applyFill="1" applyBorder="1" applyAlignment="1" applyProtection="1">
      <alignment horizontal="center" vertical="center" wrapText="1"/>
      <protection locked="0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3" fillId="7" borderId="23" xfId="0" applyFont="1" applyFill="1" applyBorder="1" applyAlignment="1" applyProtection="1">
      <alignment horizontal="center" wrapText="1"/>
      <protection locked="0"/>
    </xf>
    <xf numFmtId="0" fontId="3" fillId="7" borderId="24" xfId="0" applyFont="1" applyFill="1" applyBorder="1" applyAlignment="1" applyProtection="1">
      <alignment horizontal="center" wrapText="1"/>
      <protection locked="0"/>
    </xf>
    <xf numFmtId="0" fontId="3" fillId="7" borderId="25" xfId="0" applyFont="1" applyFill="1" applyBorder="1" applyAlignment="1" applyProtection="1">
      <alignment horizontal="center" wrapText="1"/>
      <protection locked="0"/>
    </xf>
    <xf numFmtId="0" fontId="3" fillId="7" borderId="26" xfId="0" applyFont="1" applyFill="1" applyBorder="1" applyAlignment="1" applyProtection="1">
      <alignment horizontal="center" wrapText="1"/>
      <protection locked="0"/>
    </xf>
    <xf numFmtId="0" fontId="3" fillId="7" borderId="0" xfId="0" applyFont="1" applyFill="1" applyAlignment="1" applyProtection="1">
      <alignment horizontal="center" wrapText="1"/>
      <protection locked="0"/>
    </xf>
    <xf numFmtId="0" fontId="3" fillId="7" borderId="18" xfId="0" applyFont="1" applyFill="1" applyBorder="1" applyAlignment="1" applyProtection="1">
      <alignment horizontal="center" wrapText="1"/>
      <protection locked="0"/>
    </xf>
    <xf numFmtId="0" fontId="3" fillId="7" borderId="27" xfId="0" applyFont="1" applyFill="1" applyBorder="1" applyAlignment="1" applyProtection="1">
      <alignment horizontal="center" wrapText="1"/>
      <protection locked="0"/>
    </xf>
    <xf numFmtId="0" fontId="3" fillId="7" borderId="28" xfId="0" applyFont="1" applyFill="1" applyBorder="1" applyAlignment="1" applyProtection="1">
      <alignment horizontal="center" wrapText="1"/>
      <protection locked="0"/>
    </xf>
    <xf numFmtId="0" fontId="3" fillId="7" borderId="11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left" vertical="top" wrapText="1"/>
      <protection locked="0"/>
    </xf>
    <xf numFmtId="0" fontId="7" fillId="7" borderId="3" xfId="0" applyFont="1" applyFill="1" applyBorder="1" applyAlignment="1" applyProtection="1">
      <alignment horizontal="left" vertical="top" wrapText="1"/>
      <protection locked="0"/>
    </xf>
    <xf numFmtId="0" fontId="7" fillId="7" borderId="4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 vertical="top"/>
      <protection hidden="1"/>
    </xf>
    <xf numFmtId="0" fontId="14" fillId="0" borderId="0" xfId="2"/>
    <xf numFmtId="0" fontId="19" fillId="0" borderId="0" xfId="2" applyFont="1" applyAlignment="1" applyProtection="1">
      <alignment horizontal="center" vertical="center" wrapText="1" shrinkToFit="1"/>
      <protection hidden="1"/>
    </xf>
    <xf numFmtId="0" fontId="20" fillId="0" borderId="0" xfId="2" applyFont="1" applyProtection="1">
      <protection hidden="1"/>
    </xf>
    <xf numFmtId="0" fontId="21" fillId="0" borderId="0" xfId="2" applyFont="1" applyAlignment="1" applyProtection="1">
      <alignment horizontal="center" vertical="center" wrapText="1" shrinkToFit="1"/>
      <protection hidden="1"/>
    </xf>
    <xf numFmtId="0" fontId="15" fillId="0" borderId="33" xfId="2" applyFont="1" applyBorder="1" applyAlignment="1" applyProtection="1">
      <alignment horizontal="center" vertical="center"/>
      <protection hidden="1"/>
    </xf>
    <xf numFmtId="0" fontId="2" fillId="0" borderId="43" xfId="2" applyFont="1" applyBorder="1" applyAlignment="1" applyProtection="1">
      <alignment horizontal="left" vertical="center" wrapText="1"/>
      <protection hidden="1"/>
    </xf>
    <xf numFmtId="0" fontId="14" fillId="0" borderId="44" xfId="2" applyBorder="1" applyAlignment="1" applyProtection="1">
      <alignment horizontal="left" vertical="center" wrapText="1"/>
      <protection hidden="1"/>
    </xf>
    <xf numFmtId="0" fontId="14" fillId="0" borderId="45" xfId="2" applyBorder="1" applyAlignment="1" applyProtection="1">
      <alignment horizontal="left" vertical="center" wrapText="1"/>
      <protection hidden="1"/>
    </xf>
    <xf numFmtId="0" fontId="23" fillId="0" borderId="43" xfId="2" applyFont="1" applyBorder="1" applyAlignment="1" applyProtection="1">
      <alignment horizontal="left" vertical="center" wrapText="1"/>
      <protection hidden="1"/>
    </xf>
    <xf numFmtId="0" fontId="25" fillId="8" borderId="1" xfId="3" applyFont="1" applyFill="1" applyBorder="1" applyAlignment="1">
      <alignment horizontal="center" vertical="center"/>
    </xf>
    <xf numFmtId="165" fontId="25" fillId="8" borderId="1" xfId="3" applyNumberFormat="1" applyFont="1" applyFill="1" applyBorder="1" applyAlignment="1">
      <alignment horizontal="center" vertical="center"/>
    </xf>
    <xf numFmtId="4" fontId="26" fillId="8" borderId="1" xfId="3" applyNumberFormat="1" applyFont="1" applyFill="1" applyBorder="1" applyAlignment="1">
      <alignment horizontal="center" vertical="center"/>
    </xf>
    <xf numFmtId="0" fontId="27" fillId="8" borderId="1" xfId="3" applyFont="1" applyFill="1" applyBorder="1" applyAlignment="1">
      <alignment horizontal="center" vertical="center"/>
    </xf>
    <xf numFmtId="0" fontId="25" fillId="8" borderId="1" xfId="3" applyFont="1" applyFill="1" applyBorder="1" applyAlignment="1">
      <alignment horizontal="center" vertical="center" wrapText="1"/>
    </xf>
    <xf numFmtId="0" fontId="28" fillId="0" borderId="46" xfId="3" applyFont="1" applyBorder="1"/>
    <xf numFmtId="0" fontId="23" fillId="9" borderId="46" xfId="3" applyFont="1" applyFill="1" applyBorder="1"/>
    <xf numFmtId="0" fontId="24" fillId="0" borderId="0" xfId="3" applyAlignment="1">
      <alignment horizontal="center" vertical="center"/>
    </xf>
    <xf numFmtId="0" fontId="24" fillId="10" borderId="1" xfId="3" applyFill="1" applyBorder="1" applyAlignment="1">
      <alignment vertical="center"/>
    </xf>
    <xf numFmtId="165" fontId="24" fillId="10" borderId="1" xfId="3" applyNumberFormat="1" applyFill="1" applyBorder="1" applyAlignment="1">
      <alignment vertical="center"/>
    </xf>
    <xf numFmtId="4" fontId="29" fillId="10" borderId="1" xfId="3" applyNumberFormat="1" applyFont="1" applyFill="1" applyBorder="1" applyAlignment="1">
      <alignment vertical="center"/>
    </xf>
    <xf numFmtId="0" fontId="30" fillId="10" borderId="1" xfId="3" applyFont="1" applyFill="1" applyBorder="1" applyAlignment="1">
      <alignment vertical="center"/>
    </xf>
    <xf numFmtId="0" fontId="24" fillId="10" borderId="1" xfId="3" applyFill="1" applyBorder="1" applyAlignment="1">
      <alignment vertical="center" wrapText="1"/>
    </xf>
    <xf numFmtId="0" fontId="24" fillId="0" borderId="0" xfId="3"/>
    <xf numFmtId="0" fontId="24" fillId="9" borderId="0" xfId="3" applyFill="1"/>
    <xf numFmtId="0" fontId="24" fillId="0" borderId="0" xfId="3" applyAlignment="1">
      <alignment vertical="center"/>
    </xf>
    <xf numFmtId="0" fontId="24" fillId="11" borderId="1" xfId="3" applyFill="1" applyBorder="1" applyAlignment="1">
      <alignment vertical="center"/>
    </xf>
    <xf numFmtId="165" fontId="24" fillId="11" borderId="1" xfId="3" applyNumberFormat="1" applyFill="1" applyBorder="1" applyAlignment="1">
      <alignment vertical="center"/>
    </xf>
    <xf numFmtId="4" fontId="29" fillId="11" borderId="1" xfId="3" applyNumberFormat="1" applyFont="1" applyFill="1" applyBorder="1" applyAlignment="1">
      <alignment vertical="center"/>
    </xf>
    <xf numFmtId="0" fontId="30" fillId="11" borderId="1" xfId="3" applyFont="1" applyFill="1" applyBorder="1" applyAlignment="1">
      <alignment vertical="center"/>
    </xf>
    <xf numFmtId="0" fontId="31" fillId="11" borderId="1" xfId="3" applyFont="1" applyFill="1" applyBorder="1" applyAlignment="1">
      <alignment vertical="center" wrapText="1"/>
    </xf>
    <xf numFmtId="0" fontId="32" fillId="11" borderId="1" xfId="3" applyFont="1" applyFill="1" applyBorder="1" applyAlignment="1">
      <alignment vertical="center"/>
    </xf>
    <xf numFmtId="165" fontId="32" fillId="11" borderId="1" xfId="3" applyNumberFormat="1" applyFont="1" applyFill="1" applyBorder="1" applyAlignment="1">
      <alignment vertical="center"/>
    </xf>
    <xf numFmtId="4" fontId="32" fillId="11" borderId="1" xfId="3" applyNumberFormat="1" applyFont="1" applyFill="1" applyBorder="1" applyAlignment="1">
      <alignment vertical="center"/>
    </xf>
    <xf numFmtId="0" fontId="33" fillId="11" borderId="1" xfId="3" applyFont="1" applyFill="1" applyBorder="1" applyAlignment="1">
      <alignment vertical="center"/>
    </xf>
    <xf numFmtId="0" fontId="32" fillId="11" borderId="1" xfId="3" applyFont="1" applyFill="1" applyBorder="1" applyAlignment="1">
      <alignment vertical="center" wrapText="1"/>
    </xf>
    <xf numFmtId="0" fontId="32" fillId="0" borderId="0" xfId="3" applyFont="1" applyAlignment="1">
      <alignment vertical="center"/>
    </xf>
    <xf numFmtId="0" fontId="25" fillId="11" borderId="1" xfId="3" applyFont="1" applyFill="1" applyBorder="1" applyAlignment="1">
      <alignment vertical="center"/>
    </xf>
    <xf numFmtId="0" fontId="34" fillId="11" borderId="1" xfId="3" applyFont="1" applyFill="1" applyBorder="1" applyAlignment="1">
      <alignment wrapText="1"/>
    </xf>
    <xf numFmtId="0" fontId="31" fillId="11" borderId="1" xfId="3" applyFont="1" applyFill="1" applyBorder="1" applyAlignment="1">
      <alignment vertical="center"/>
    </xf>
    <xf numFmtId="165" fontId="25" fillId="2" borderId="1" xfId="3" applyNumberFormat="1" applyFont="1" applyFill="1" applyBorder="1" applyAlignment="1">
      <alignment vertical="center"/>
    </xf>
    <xf numFmtId="0" fontId="25" fillId="11" borderId="1" xfId="3" applyFont="1" applyFill="1" applyBorder="1" applyAlignment="1">
      <alignment vertical="center" wrapText="1"/>
    </xf>
    <xf numFmtId="0" fontId="25" fillId="0" borderId="0" xfId="3" applyFont="1" applyAlignment="1">
      <alignment vertical="center"/>
    </xf>
    <xf numFmtId="0" fontId="24" fillId="12" borderId="0" xfId="3" applyFill="1"/>
    <xf numFmtId="165" fontId="31" fillId="11" borderId="1" xfId="3" applyNumberFormat="1" applyFont="1" applyFill="1" applyBorder="1" applyAlignment="1">
      <alignment vertical="center"/>
    </xf>
    <xf numFmtId="0" fontId="30" fillId="11" borderId="1" xfId="3" applyFont="1" applyFill="1" applyBorder="1" applyAlignment="1">
      <alignment wrapText="1"/>
    </xf>
    <xf numFmtId="165" fontId="25" fillId="2" borderId="29" xfId="3" applyNumberFormat="1" applyFont="1" applyFill="1" applyBorder="1" applyAlignment="1">
      <alignment vertical="center"/>
    </xf>
    <xf numFmtId="4" fontId="29" fillId="11" borderId="29" xfId="3" applyNumberFormat="1" applyFont="1" applyFill="1" applyBorder="1" applyAlignment="1">
      <alignment vertical="center"/>
    </xf>
    <xf numFmtId="0" fontId="30" fillId="11" borderId="1" xfId="3" applyFont="1" applyFill="1" applyBorder="1" applyAlignment="1">
      <alignment vertical="center" wrapText="1"/>
    </xf>
    <xf numFmtId="0" fontId="31" fillId="11" borderId="41" xfId="3" applyFont="1" applyFill="1" applyBorder="1" applyAlignment="1">
      <alignment vertical="center"/>
    </xf>
    <xf numFmtId="165" fontId="25" fillId="2" borderId="47" xfId="3" applyNumberFormat="1" applyFont="1" applyFill="1" applyBorder="1" applyAlignment="1">
      <alignment vertical="center"/>
    </xf>
    <xf numFmtId="4" fontId="26" fillId="12" borderId="47" xfId="3" applyNumberFormat="1" applyFont="1" applyFill="1" applyBorder="1" applyAlignment="1">
      <alignment vertical="center"/>
    </xf>
    <xf numFmtId="165" fontId="24" fillId="11" borderId="12" xfId="3" applyNumberFormat="1" applyFill="1" applyBorder="1" applyAlignment="1">
      <alignment vertical="center"/>
    </xf>
    <xf numFmtId="4" fontId="29" fillId="11" borderId="12" xfId="3" applyNumberFormat="1" applyFont="1" applyFill="1" applyBorder="1" applyAlignment="1">
      <alignment vertical="center"/>
    </xf>
    <xf numFmtId="0" fontId="24" fillId="13" borderId="1" xfId="3" applyFill="1" applyBorder="1" applyAlignment="1">
      <alignment vertical="center"/>
    </xf>
    <xf numFmtId="165" fontId="24" fillId="13" borderId="1" xfId="3" applyNumberFormat="1" applyFill="1" applyBorder="1" applyAlignment="1">
      <alignment vertical="center"/>
    </xf>
    <xf numFmtId="4" fontId="29" fillId="13" borderId="1" xfId="3" applyNumberFormat="1" applyFont="1" applyFill="1" applyBorder="1" applyAlignment="1">
      <alignment vertical="center"/>
    </xf>
    <xf numFmtId="0" fontId="30" fillId="13" borderId="1" xfId="3" applyFont="1" applyFill="1" applyBorder="1" applyAlignment="1">
      <alignment vertical="center"/>
    </xf>
    <xf numFmtId="0" fontId="24" fillId="13" borderId="1" xfId="3" applyFill="1" applyBorder="1" applyAlignment="1">
      <alignment vertical="center" wrapText="1"/>
    </xf>
    <xf numFmtId="0" fontId="32" fillId="14" borderId="1" xfId="3" applyFont="1" applyFill="1" applyBorder="1" applyAlignment="1">
      <alignment vertical="center"/>
    </xf>
    <xf numFmtId="165" fontId="32" fillId="14" borderId="1" xfId="3" applyNumberFormat="1" applyFont="1" applyFill="1" applyBorder="1" applyAlignment="1">
      <alignment vertical="center"/>
    </xf>
    <xf numFmtId="4" fontId="32" fillId="14" borderId="1" xfId="3" applyNumberFormat="1" applyFont="1" applyFill="1" applyBorder="1" applyAlignment="1">
      <alignment vertical="center"/>
    </xf>
    <xf numFmtId="0" fontId="33" fillId="14" borderId="1" xfId="3" applyFont="1" applyFill="1" applyBorder="1" applyAlignment="1">
      <alignment vertical="center"/>
    </xf>
    <xf numFmtId="0" fontId="32" fillId="14" borderId="1" xfId="3" applyFont="1" applyFill="1" applyBorder="1" applyAlignment="1">
      <alignment vertical="center" wrapText="1"/>
    </xf>
    <xf numFmtId="0" fontId="24" fillId="14" borderId="1" xfId="3" applyFill="1" applyBorder="1" applyAlignment="1">
      <alignment vertical="center"/>
    </xf>
    <xf numFmtId="0" fontId="25" fillId="14" borderId="1" xfId="3" applyFont="1" applyFill="1" applyBorder="1" applyAlignment="1">
      <alignment vertical="center"/>
    </xf>
    <xf numFmtId="165" fontId="24" fillId="14" borderId="1" xfId="3" applyNumberFormat="1" applyFill="1" applyBorder="1" applyAlignment="1">
      <alignment vertical="center"/>
    </xf>
    <xf numFmtId="4" fontId="29" fillId="14" borderId="1" xfId="3" applyNumberFormat="1" applyFont="1" applyFill="1" applyBorder="1" applyAlignment="1">
      <alignment vertical="center"/>
    </xf>
    <xf numFmtId="0" fontId="30" fillId="14" borderId="1" xfId="3" applyFont="1" applyFill="1" applyBorder="1" applyAlignment="1">
      <alignment vertical="center" wrapText="1"/>
    </xf>
    <xf numFmtId="0" fontId="24" fillId="14" borderId="1" xfId="3" applyFill="1" applyBorder="1" applyAlignment="1">
      <alignment vertical="center" wrapText="1"/>
    </xf>
    <xf numFmtId="0" fontId="35" fillId="14" borderId="1" xfId="3" applyFont="1" applyFill="1" applyBorder="1" applyAlignment="1">
      <alignment vertical="center"/>
    </xf>
    <xf numFmtId="0" fontId="31" fillId="14" borderId="1" xfId="3" applyFont="1" applyFill="1" applyBorder="1" applyAlignment="1">
      <alignment vertical="center"/>
    </xf>
    <xf numFmtId="165" fontId="35" fillId="2" borderId="1" xfId="3" applyNumberFormat="1" applyFont="1" applyFill="1" applyBorder="1" applyAlignment="1">
      <alignment vertical="center"/>
    </xf>
    <xf numFmtId="4" fontId="26" fillId="14" borderId="1" xfId="3" applyNumberFormat="1" applyFont="1" applyFill="1" applyBorder="1" applyAlignment="1">
      <alignment vertical="center"/>
    </xf>
    <xf numFmtId="0" fontId="35" fillId="14" borderId="1" xfId="3" applyFont="1" applyFill="1" applyBorder="1" applyAlignment="1">
      <alignment vertical="center" wrapText="1"/>
    </xf>
    <xf numFmtId="0" fontId="35" fillId="0" borderId="0" xfId="3" applyFont="1" applyAlignment="1">
      <alignment vertical="center"/>
    </xf>
    <xf numFmtId="0" fontId="30" fillId="14" borderId="1" xfId="3" applyFont="1" applyFill="1" applyBorder="1" applyAlignment="1">
      <alignment vertical="center"/>
    </xf>
    <xf numFmtId="0" fontId="30" fillId="14" borderId="1" xfId="3" applyFont="1" applyFill="1" applyBorder="1" applyAlignment="1">
      <alignment wrapText="1"/>
    </xf>
    <xf numFmtId="0" fontId="25" fillId="14" borderId="1" xfId="3" applyFont="1" applyFill="1" applyBorder="1" applyAlignment="1">
      <alignment vertical="center" wrapText="1"/>
    </xf>
    <xf numFmtId="0" fontId="31" fillId="14" borderId="41" xfId="3" applyFont="1" applyFill="1" applyBorder="1" applyAlignment="1">
      <alignment vertical="center"/>
    </xf>
    <xf numFmtId="165" fontId="25" fillId="2" borderId="48" xfId="3" applyNumberFormat="1" applyFont="1" applyFill="1" applyBorder="1" applyAlignment="1">
      <alignment vertical="center"/>
    </xf>
    <xf numFmtId="4" fontId="26" fillId="14" borderId="25" xfId="3" applyNumberFormat="1" applyFont="1" applyFill="1" applyBorder="1" applyAlignment="1">
      <alignment vertical="center"/>
    </xf>
    <xf numFmtId="0" fontId="30" fillId="14" borderId="1" xfId="3" applyFont="1" applyFill="1" applyBorder="1"/>
    <xf numFmtId="165" fontId="25" fillId="2" borderId="49" xfId="3" applyNumberFormat="1" applyFont="1" applyFill="1" applyBorder="1" applyAlignment="1">
      <alignment vertical="center"/>
    </xf>
    <xf numFmtId="4" fontId="26" fillId="12" borderId="50" xfId="3" applyNumberFormat="1" applyFont="1" applyFill="1" applyBorder="1" applyAlignment="1">
      <alignment vertical="center"/>
    </xf>
    <xf numFmtId="0" fontId="30" fillId="14" borderId="14" xfId="3" applyFont="1" applyFill="1" applyBorder="1" applyAlignment="1">
      <alignment vertical="center" wrapText="1"/>
    </xf>
    <xf numFmtId="0" fontId="25" fillId="14" borderId="41" xfId="3" applyFont="1" applyFill="1" applyBorder="1" applyAlignment="1">
      <alignment vertical="center"/>
    </xf>
    <xf numFmtId="165" fontId="24" fillId="14" borderId="49" xfId="3" applyNumberFormat="1" applyFill="1" applyBorder="1" applyAlignment="1">
      <alignment vertical="center"/>
    </xf>
    <xf numFmtId="4" fontId="29" fillId="12" borderId="50" xfId="3" applyNumberFormat="1" applyFont="1" applyFill="1" applyBorder="1" applyAlignment="1">
      <alignment vertical="center"/>
    </xf>
    <xf numFmtId="165" fontId="25" fillId="2" borderId="12" xfId="3" applyNumberFormat="1" applyFont="1" applyFill="1" applyBorder="1" applyAlignment="1">
      <alignment vertical="center"/>
    </xf>
    <xf numFmtId="4" fontId="26" fillId="14" borderId="12" xfId="3" applyNumberFormat="1" applyFont="1" applyFill="1" applyBorder="1" applyAlignment="1">
      <alignment vertical="center"/>
    </xf>
    <xf numFmtId="0" fontId="32" fillId="15" borderId="1" xfId="3" applyFont="1" applyFill="1" applyBorder="1" applyAlignment="1">
      <alignment vertical="center"/>
    </xf>
    <xf numFmtId="165" fontId="32" fillId="15" borderId="1" xfId="3" applyNumberFormat="1" applyFont="1" applyFill="1" applyBorder="1" applyAlignment="1">
      <alignment vertical="center"/>
    </xf>
    <xf numFmtId="4" fontId="32" fillId="15" borderId="1" xfId="3" applyNumberFormat="1" applyFont="1" applyFill="1" applyBorder="1" applyAlignment="1">
      <alignment vertical="center"/>
    </xf>
    <xf numFmtId="0" fontId="33" fillId="15" borderId="0" xfId="3" applyFont="1" applyFill="1" applyAlignment="1">
      <alignment vertical="center"/>
    </xf>
    <xf numFmtId="0" fontId="32" fillId="15" borderId="1" xfId="3" applyFont="1" applyFill="1" applyBorder="1" applyAlignment="1">
      <alignment vertical="center" wrapText="1"/>
    </xf>
    <xf numFmtId="0" fontId="24" fillId="15" borderId="1" xfId="3" applyFill="1" applyBorder="1" applyAlignment="1">
      <alignment vertical="center"/>
    </xf>
    <xf numFmtId="0" fontId="25" fillId="15" borderId="1" xfId="3" applyFont="1" applyFill="1" applyBorder="1" applyAlignment="1">
      <alignment vertical="center"/>
    </xf>
    <xf numFmtId="165" fontId="24" fillId="15" borderId="1" xfId="3" applyNumberFormat="1" applyFill="1" applyBorder="1" applyAlignment="1">
      <alignment vertical="center"/>
    </xf>
    <xf numFmtId="4" fontId="29" fillId="15" borderId="1" xfId="3" applyNumberFormat="1" applyFont="1" applyFill="1" applyBorder="1" applyAlignment="1">
      <alignment vertical="center"/>
    </xf>
    <xf numFmtId="0" fontId="30" fillId="15" borderId="1" xfId="3" applyFont="1" applyFill="1" applyBorder="1" applyAlignment="1">
      <alignment vertical="center" wrapText="1"/>
    </xf>
    <xf numFmtId="0" fontId="24" fillId="15" borderId="1" xfId="3" applyFill="1" applyBorder="1" applyAlignment="1">
      <alignment vertical="center" wrapText="1"/>
    </xf>
    <xf numFmtId="0" fontId="31" fillId="15" borderId="1" xfId="3" applyFont="1" applyFill="1" applyBorder="1" applyAlignment="1">
      <alignment vertical="center"/>
    </xf>
    <xf numFmtId="4" fontId="26" fillId="15" borderId="1" xfId="3" applyNumberFormat="1" applyFont="1" applyFill="1" applyBorder="1" applyAlignment="1">
      <alignment vertical="center"/>
    </xf>
    <xf numFmtId="0" fontId="30" fillId="15" borderId="1" xfId="3" applyFont="1" applyFill="1" applyBorder="1" applyAlignment="1">
      <alignment vertical="center"/>
    </xf>
    <xf numFmtId="0" fontId="25" fillId="15" borderId="1" xfId="3" applyFont="1" applyFill="1" applyBorder="1" applyAlignment="1">
      <alignment vertical="center" wrapText="1"/>
    </xf>
    <xf numFmtId="0" fontId="33" fillId="15" borderId="1" xfId="3" applyFont="1" applyFill="1" applyBorder="1" applyAlignment="1">
      <alignment vertical="center"/>
    </xf>
    <xf numFmtId="0" fontId="30" fillId="15" borderId="0" xfId="3" applyFont="1" applyFill="1" applyAlignment="1">
      <alignment vertical="center"/>
    </xf>
    <xf numFmtId="4" fontId="36" fillId="15" borderId="1" xfId="3" applyNumberFormat="1" applyFont="1" applyFill="1" applyBorder="1" applyAlignment="1">
      <alignment vertical="center"/>
    </xf>
    <xf numFmtId="165" fontId="35" fillId="2" borderId="29" xfId="3" applyNumberFormat="1" applyFont="1" applyFill="1" applyBorder="1" applyAlignment="1">
      <alignment vertical="center"/>
    </xf>
    <xf numFmtId="4" fontId="36" fillId="15" borderId="29" xfId="3" applyNumberFormat="1" applyFont="1" applyFill="1" applyBorder="1" applyAlignment="1">
      <alignment vertical="center"/>
    </xf>
    <xf numFmtId="0" fontId="30" fillId="15" borderId="1" xfId="3" applyFont="1" applyFill="1" applyBorder="1"/>
    <xf numFmtId="0" fontId="31" fillId="15" borderId="41" xfId="3" applyFont="1" applyFill="1" applyBorder="1" applyAlignment="1">
      <alignment vertical="center"/>
    </xf>
    <xf numFmtId="165" fontId="35" fillId="2" borderId="51" xfId="3" applyNumberFormat="1" applyFont="1" applyFill="1" applyBorder="1" applyAlignment="1">
      <alignment vertical="center"/>
    </xf>
    <xf numFmtId="4" fontId="36" fillId="12" borderId="51" xfId="3" applyNumberFormat="1" applyFont="1" applyFill="1" applyBorder="1" applyAlignment="1">
      <alignment vertical="center"/>
    </xf>
    <xf numFmtId="0" fontId="30" fillId="15" borderId="14" xfId="3" applyFont="1" applyFill="1" applyBorder="1" applyAlignment="1">
      <alignment vertical="center" wrapText="1"/>
    </xf>
    <xf numFmtId="0" fontId="25" fillId="15" borderId="41" xfId="3" applyFont="1" applyFill="1" applyBorder="1" applyAlignment="1">
      <alignment vertical="center"/>
    </xf>
    <xf numFmtId="165" fontId="25" fillId="15" borderId="51" xfId="3" applyNumberFormat="1" applyFont="1" applyFill="1" applyBorder="1" applyAlignment="1">
      <alignment vertical="center"/>
    </xf>
    <xf numFmtId="4" fontId="29" fillId="12" borderId="51" xfId="3" applyNumberFormat="1" applyFont="1" applyFill="1" applyBorder="1" applyAlignment="1">
      <alignment vertical="center"/>
    </xf>
    <xf numFmtId="4" fontId="29" fillId="15" borderId="12" xfId="3" applyNumberFormat="1" applyFont="1" applyFill="1" applyBorder="1" applyAlignment="1">
      <alignment vertical="center"/>
    </xf>
    <xf numFmtId="0" fontId="32" fillId="16" borderId="1" xfId="3" applyFont="1" applyFill="1" applyBorder="1" applyAlignment="1">
      <alignment vertical="center"/>
    </xf>
    <xf numFmtId="165" fontId="37" fillId="16" borderId="1" xfId="3" applyNumberFormat="1" applyFont="1" applyFill="1" applyBorder="1" applyAlignment="1">
      <alignment vertical="center"/>
    </xf>
    <xf numFmtId="4" fontId="32" fillId="16" borderId="1" xfId="3" applyNumberFormat="1" applyFont="1" applyFill="1" applyBorder="1" applyAlignment="1">
      <alignment vertical="center"/>
    </xf>
    <xf numFmtId="0" fontId="33" fillId="16" borderId="1" xfId="3" applyFont="1" applyFill="1" applyBorder="1" applyAlignment="1">
      <alignment vertical="center"/>
    </xf>
    <xf numFmtId="0" fontId="32" fillId="16" borderId="1" xfId="3" applyFont="1" applyFill="1" applyBorder="1" applyAlignment="1">
      <alignment vertical="center" wrapText="1"/>
    </xf>
    <xf numFmtId="0" fontId="24" fillId="16" borderId="1" xfId="3" applyFill="1" applyBorder="1" applyAlignment="1">
      <alignment vertical="center"/>
    </xf>
    <xf numFmtId="0" fontId="25" fillId="16" borderId="1" xfId="3" applyFont="1" applyFill="1" applyBorder="1" applyAlignment="1">
      <alignment vertical="center"/>
    </xf>
    <xf numFmtId="165" fontId="24" fillId="16" borderId="1" xfId="3" applyNumberFormat="1" applyFill="1" applyBorder="1" applyAlignment="1">
      <alignment vertical="center"/>
    </xf>
    <xf numFmtId="4" fontId="29" fillId="16" borderId="1" xfId="3" applyNumberFormat="1" applyFont="1" applyFill="1" applyBorder="1" applyAlignment="1">
      <alignment vertical="center"/>
    </xf>
    <xf numFmtId="0" fontId="30" fillId="16" borderId="1" xfId="3" applyFont="1" applyFill="1" applyBorder="1" applyAlignment="1">
      <alignment vertical="center" wrapText="1"/>
    </xf>
    <xf numFmtId="0" fontId="24" fillId="16" borderId="1" xfId="3" applyFill="1" applyBorder="1" applyAlignment="1">
      <alignment vertical="center" wrapText="1"/>
    </xf>
    <xf numFmtId="0" fontId="31" fillId="16" borderId="1" xfId="3" applyFont="1" applyFill="1" applyBorder="1" applyAlignment="1">
      <alignment vertical="center"/>
    </xf>
    <xf numFmtId="4" fontId="26" fillId="16" borderId="1" xfId="3" applyNumberFormat="1" applyFont="1" applyFill="1" applyBorder="1" applyAlignment="1">
      <alignment vertical="center"/>
    </xf>
    <xf numFmtId="0" fontId="30" fillId="16" borderId="1" xfId="3" applyFont="1" applyFill="1" applyBorder="1" applyAlignment="1">
      <alignment vertical="center"/>
    </xf>
    <xf numFmtId="0" fontId="25" fillId="16" borderId="1" xfId="3" applyFont="1" applyFill="1" applyBorder="1" applyAlignment="1">
      <alignment vertical="center" wrapText="1"/>
    </xf>
    <xf numFmtId="4" fontId="36" fillId="16" borderId="1" xfId="3" applyNumberFormat="1" applyFont="1" applyFill="1" applyBorder="1" applyAlignment="1">
      <alignment vertical="center"/>
    </xf>
    <xf numFmtId="0" fontId="30" fillId="16" borderId="1" xfId="3" applyFont="1" applyFill="1" applyBorder="1" applyAlignment="1">
      <alignment wrapText="1"/>
    </xf>
    <xf numFmtId="0" fontId="30" fillId="16" borderId="0" xfId="3" applyFont="1" applyFill="1" applyAlignment="1">
      <alignment vertical="center"/>
    </xf>
    <xf numFmtId="4" fontId="36" fillId="16" borderId="29" xfId="3" applyNumberFormat="1" applyFont="1" applyFill="1" applyBorder="1" applyAlignment="1">
      <alignment vertical="center"/>
    </xf>
    <xf numFmtId="0" fontId="30" fillId="16" borderId="1" xfId="3" applyFont="1" applyFill="1" applyBorder="1"/>
    <xf numFmtId="0" fontId="31" fillId="16" borderId="41" xfId="3" applyFont="1" applyFill="1" applyBorder="1" applyAlignment="1">
      <alignment vertical="center"/>
    </xf>
    <xf numFmtId="165" fontId="35" fillId="2" borderId="52" xfId="3" applyNumberFormat="1" applyFont="1" applyFill="1" applyBorder="1" applyAlignment="1">
      <alignment vertical="center"/>
    </xf>
    <xf numFmtId="4" fontId="36" fillId="12" borderId="52" xfId="3" applyNumberFormat="1" applyFont="1" applyFill="1" applyBorder="1" applyAlignment="1">
      <alignment vertical="center"/>
    </xf>
    <xf numFmtId="0" fontId="30" fillId="16" borderId="14" xfId="3" applyFont="1" applyFill="1" applyBorder="1" applyAlignment="1">
      <alignment vertical="center" wrapText="1"/>
    </xf>
    <xf numFmtId="0" fontId="25" fillId="16" borderId="41" xfId="3" applyFont="1" applyFill="1" applyBorder="1" applyAlignment="1">
      <alignment vertical="center"/>
    </xf>
    <xf numFmtId="165" fontId="25" fillId="16" borderId="52" xfId="3" applyNumberFormat="1" applyFont="1" applyFill="1" applyBorder="1" applyAlignment="1">
      <alignment vertical="center"/>
    </xf>
    <xf numFmtId="4" fontId="29" fillId="12" borderId="52" xfId="3" applyNumberFormat="1" applyFont="1" applyFill="1" applyBorder="1" applyAlignment="1">
      <alignment vertical="center"/>
    </xf>
    <xf numFmtId="0" fontId="30" fillId="16" borderId="0" xfId="3" applyFont="1" applyFill="1" applyAlignment="1">
      <alignment vertical="center" wrapText="1"/>
    </xf>
    <xf numFmtId="4" fontId="26" fillId="16" borderId="12" xfId="3" applyNumberFormat="1" applyFont="1" applyFill="1" applyBorder="1" applyAlignment="1">
      <alignment vertical="center"/>
    </xf>
    <xf numFmtId="0" fontId="32" fillId="17" borderId="1" xfId="3" applyFont="1" applyFill="1" applyBorder="1" applyAlignment="1">
      <alignment vertical="center"/>
    </xf>
    <xf numFmtId="165" fontId="37" fillId="17" borderId="0" xfId="3" applyNumberFormat="1" applyFont="1" applyFill="1" applyAlignment="1">
      <alignment vertical="center"/>
    </xf>
    <xf numFmtId="4" fontId="32" fillId="17" borderId="1" xfId="3" applyNumberFormat="1" applyFont="1" applyFill="1" applyBorder="1" applyAlignment="1">
      <alignment vertical="center"/>
    </xf>
    <xf numFmtId="0" fontId="33" fillId="17" borderId="0" xfId="3" applyFont="1" applyFill="1" applyAlignment="1">
      <alignment vertical="center"/>
    </xf>
    <xf numFmtId="0" fontId="32" fillId="17" borderId="1" xfId="3" applyFont="1" applyFill="1" applyBorder="1" applyAlignment="1">
      <alignment vertical="center" wrapText="1"/>
    </xf>
    <xf numFmtId="0" fontId="24" fillId="17" borderId="1" xfId="3" applyFill="1" applyBorder="1" applyAlignment="1">
      <alignment vertical="center"/>
    </xf>
    <xf numFmtId="0" fontId="25" fillId="17" borderId="1" xfId="3" applyFont="1" applyFill="1" applyBorder="1" applyAlignment="1">
      <alignment vertical="center"/>
    </xf>
    <xf numFmtId="165" fontId="24" fillId="17" borderId="1" xfId="3" applyNumberFormat="1" applyFill="1" applyBorder="1" applyAlignment="1">
      <alignment vertical="center"/>
    </xf>
    <xf numFmtId="4" fontId="29" fillId="17" borderId="1" xfId="3" applyNumberFormat="1" applyFont="1" applyFill="1" applyBorder="1" applyAlignment="1">
      <alignment vertical="center"/>
    </xf>
    <xf numFmtId="0" fontId="30" fillId="17" borderId="1" xfId="3" applyFont="1" applyFill="1" applyBorder="1" applyAlignment="1">
      <alignment vertical="center" wrapText="1"/>
    </xf>
    <xf numFmtId="0" fontId="24" fillId="17" borderId="1" xfId="3" applyFill="1" applyBorder="1" applyAlignment="1">
      <alignment vertical="center" wrapText="1"/>
    </xf>
    <xf numFmtId="0" fontId="31" fillId="17" borderId="1" xfId="3" applyFont="1" applyFill="1" applyBorder="1" applyAlignment="1">
      <alignment vertical="center"/>
    </xf>
    <xf numFmtId="4" fontId="26" fillId="17" borderId="1" xfId="3" applyNumberFormat="1" applyFont="1" applyFill="1" applyBorder="1" applyAlignment="1">
      <alignment vertical="center"/>
    </xf>
    <xf numFmtId="0" fontId="30" fillId="17" borderId="1" xfId="3" applyFont="1" applyFill="1" applyBorder="1" applyAlignment="1">
      <alignment vertical="center"/>
    </xf>
    <xf numFmtId="0" fontId="25" fillId="17" borderId="1" xfId="3" applyFont="1" applyFill="1" applyBorder="1" applyAlignment="1">
      <alignment vertical="center" wrapText="1"/>
    </xf>
    <xf numFmtId="165" fontId="37" fillId="17" borderId="1" xfId="3" applyNumberFormat="1" applyFont="1" applyFill="1" applyBorder="1" applyAlignment="1">
      <alignment vertical="center"/>
    </xf>
    <xf numFmtId="0" fontId="33" fillId="17" borderId="1" xfId="3" applyFont="1" applyFill="1" applyBorder="1" applyAlignment="1">
      <alignment vertical="center"/>
    </xf>
    <xf numFmtId="165" fontId="24" fillId="17" borderId="0" xfId="3" applyNumberFormat="1" applyFill="1" applyAlignment="1">
      <alignment vertical="center"/>
    </xf>
    <xf numFmtId="0" fontId="30" fillId="17" borderId="0" xfId="3" applyFont="1" applyFill="1" applyAlignment="1">
      <alignment vertical="center"/>
    </xf>
    <xf numFmtId="4" fontId="36" fillId="17" borderId="1" xfId="3" applyNumberFormat="1" applyFont="1" applyFill="1" applyBorder="1" applyAlignment="1">
      <alignment vertical="center"/>
    </xf>
    <xf numFmtId="0" fontId="30" fillId="17" borderId="0" xfId="3" applyFont="1" applyFill="1" applyAlignment="1">
      <alignment vertical="center" wrapText="1"/>
    </xf>
    <xf numFmtId="4" fontId="36" fillId="17" borderId="29" xfId="3" applyNumberFormat="1" applyFont="1" applyFill="1" applyBorder="1" applyAlignment="1">
      <alignment vertical="center"/>
    </xf>
    <xf numFmtId="0" fontId="31" fillId="17" borderId="41" xfId="3" applyFont="1" applyFill="1" applyBorder="1" applyAlignment="1">
      <alignment vertical="center"/>
    </xf>
    <xf numFmtId="0" fontId="30" fillId="17" borderId="14" xfId="3" applyFont="1" applyFill="1" applyBorder="1" applyAlignment="1">
      <alignment vertical="center" wrapText="1"/>
    </xf>
    <xf numFmtId="0" fontId="25" fillId="17" borderId="41" xfId="3" applyFont="1" applyFill="1" applyBorder="1" applyAlignment="1">
      <alignment vertical="center"/>
    </xf>
    <xf numFmtId="165" fontId="25" fillId="17" borderId="52" xfId="3" applyNumberFormat="1" applyFont="1" applyFill="1" applyBorder="1" applyAlignment="1">
      <alignment vertical="center"/>
    </xf>
    <xf numFmtId="4" fontId="26" fillId="17" borderId="12" xfId="3" applyNumberFormat="1" applyFont="1" applyFill="1" applyBorder="1" applyAlignment="1">
      <alignment vertical="center"/>
    </xf>
    <xf numFmtId="0" fontId="24" fillId="3" borderId="1" xfId="3" applyFill="1" applyBorder="1" applyAlignment="1">
      <alignment vertical="center"/>
    </xf>
    <xf numFmtId="165" fontId="31" fillId="3" borderId="1" xfId="3" applyNumberFormat="1" applyFont="1" applyFill="1" applyBorder="1" applyAlignment="1">
      <alignment vertical="center"/>
    </xf>
    <xf numFmtId="4" fontId="29" fillId="3" borderId="1" xfId="3" applyNumberFormat="1" applyFont="1" applyFill="1" applyBorder="1" applyAlignment="1">
      <alignment vertical="center"/>
    </xf>
    <xf numFmtId="0" fontId="30" fillId="3" borderId="1" xfId="3" applyFont="1" applyFill="1" applyBorder="1" applyAlignment="1">
      <alignment vertical="center"/>
    </xf>
    <xf numFmtId="0" fontId="24" fillId="3" borderId="1" xfId="3" applyFill="1" applyBorder="1" applyAlignment="1">
      <alignment vertical="center" wrapText="1"/>
    </xf>
    <xf numFmtId="0" fontId="25" fillId="3" borderId="1" xfId="3" applyFont="1" applyFill="1" applyBorder="1" applyAlignment="1">
      <alignment vertical="center"/>
    </xf>
    <xf numFmtId="4" fontId="26" fillId="3" borderId="1" xfId="3" applyNumberFormat="1" applyFont="1" applyFill="1" applyBorder="1" applyAlignment="1">
      <alignment vertical="center"/>
    </xf>
    <xf numFmtId="0" fontId="27" fillId="3" borderId="1" xfId="3" applyFont="1" applyFill="1" applyBorder="1" applyAlignment="1">
      <alignment vertical="center"/>
    </xf>
    <xf numFmtId="0" fontId="25" fillId="3" borderId="1" xfId="3" applyFont="1" applyFill="1" applyBorder="1" applyAlignment="1">
      <alignment vertical="center" wrapText="1"/>
    </xf>
    <xf numFmtId="0" fontId="32" fillId="3" borderId="1" xfId="3" applyFont="1" applyFill="1" applyBorder="1" applyAlignment="1">
      <alignment vertical="center"/>
    </xf>
    <xf numFmtId="165" fontId="32" fillId="3" borderId="1" xfId="3" applyNumberFormat="1" applyFont="1" applyFill="1" applyBorder="1" applyAlignment="1">
      <alignment vertical="center"/>
    </xf>
    <xf numFmtId="4" fontId="32" fillId="3" borderId="1" xfId="3" applyNumberFormat="1" applyFont="1" applyFill="1" applyBorder="1" applyAlignment="1">
      <alignment vertical="center"/>
    </xf>
    <xf numFmtId="0" fontId="33" fillId="3" borderId="1" xfId="3" applyFont="1" applyFill="1" applyBorder="1" applyAlignment="1">
      <alignment vertical="center"/>
    </xf>
    <xf numFmtId="0" fontId="32" fillId="3" borderId="1" xfId="3" applyFont="1" applyFill="1" applyBorder="1" applyAlignment="1">
      <alignment vertical="center" wrapText="1"/>
    </xf>
    <xf numFmtId="165" fontId="31" fillId="12" borderId="1" xfId="3" applyNumberFormat="1" applyFont="1" applyFill="1" applyBorder="1" applyAlignment="1">
      <alignment vertical="center"/>
    </xf>
    <xf numFmtId="0" fontId="25" fillId="9" borderId="1" xfId="3" applyFont="1" applyFill="1" applyBorder="1" applyAlignment="1">
      <alignment vertical="center"/>
    </xf>
    <xf numFmtId="165" fontId="25" fillId="0" borderId="0" xfId="3" applyNumberFormat="1" applyFont="1" applyAlignment="1">
      <alignment vertical="center"/>
    </xf>
    <xf numFmtId="4" fontId="26" fillId="0" borderId="0" xfId="3" applyNumberFormat="1" applyFont="1" applyAlignment="1">
      <alignment vertical="center"/>
    </xf>
    <xf numFmtId="0" fontId="30" fillId="0" borderId="0" xfId="3" applyFont="1" applyAlignment="1">
      <alignment vertical="center"/>
    </xf>
    <xf numFmtId="0" fontId="24" fillId="0" borderId="0" xfId="3" applyAlignment="1">
      <alignment vertical="center" wrapText="1"/>
    </xf>
    <xf numFmtId="0" fontId="31" fillId="9" borderId="1" xfId="3" applyFont="1" applyFill="1" applyBorder="1" applyAlignment="1">
      <alignment vertical="center"/>
    </xf>
    <xf numFmtId="0" fontId="24" fillId="9" borderId="1" xfId="3" applyFill="1" applyBorder="1" applyAlignment="1">
      <alignment vertical="center"/>
    </xf>
    <xf numFmtId="165" fontId="24" fillId="0" borderId="0" xfId="3" applyNumberFormat="1" applyAlignment="1">
      <alignment vertical="center"/>
    </xf>
    <xf numFmtId="4" fontId="29" fillId="0" borderId="0" xfId="3" applyNumberFormat="1" applyFont="1" applyAlignment="1">
      <alignment vertical="center"/>
    </xf>
    <xf numFmtId="165" fontId="31" fillId="0" borderId="0" xfId="3" applyNumberFormat="1" applyFont="1" applyAlignment="1">
      <alignment vertical="center"/>
    </xf>
    <xf numFmtId="0" fontId="22" fillId="18" borderId="41" xfId="2" applyFont="1" applyFill="1" applyBorder="1" applyAlignment="1" applyProtection="1">
      <alignment horizontal="center" vertical="top"/>
      <protection hidden="1"/>
    </xf>
    <xf numFmtId="0" fontId="22" fillId="18" borderId="42" xfId="2" applyFont="1" applyFill="1" applyBorder="1" applyAlignment="1" applyProtection="1">
      <alignment horizontal="center" vertical="top"/>
      <protection hidden="1"/>
    </xf>
    <xf numFmtId="0" fontId="22" fillId="18" borderId="14" xfId="2" applyFont="1" applyFill="1" applyBorder="1" applyAlignment="1" applyProtection="1">
      <alignment horizontal="center" vertical="top"/>
      <protection hidden="1"/>
    </xf>
  </cellXfs>
  <cellStyles count="4">
    <cellStyle name="Normální" xfId="0" builtinId="0"/>
    <cellStyle name="Normální 2" xfId="1" xr:uid="{D1C3E5A4-3C97-483F-91F8-64026259D181}"/>
    <cellStyle name="Normální 2 2" xfId="2" xr:uid="{CEBC04A5-3500-4C86-A501-AB0B54004F09}"/>
    <cellStyle name="Normální 3" xfId="3" xr:uid="{3A2B49A3-F0B9-4338-B15D-128B48A632BA}"/>
  </cellStyles>
  <dxfs count="2">
    <dxf>
      <font>
        <color theme="0"/>
      </font>
    </dxf>
    <dxf>
      <font>
        <strike val="0"/>
        <color theme="0"/>
      </font>
    </dxf>
  </dxfs>
  <tableStyles count="0" defaultTableStyle="TableStyleMedium2" defaultPivotStyle="PivotStyleLight16"/>
  <colors>
    <mruColors>
      <color rgb="FFFFFFCC"/>
      <color rgb="FFFFE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4620-6D7D-47D2-9A60-4A8CCF644E4B}">
  <dimension ref="A1:O20"/>
  <sheetViews>
    <sheetView tabSelected="1" topLeftCell="A11" workbookViewId="0">
      <selection activeCell="Q20" sqref="Q20"/>
    </sheetView>
  </sheetViews>
  <sheetFormatPr defaultColWidth="8.7109375" defaultRowHeight="15"/>
  <cols>
    <col min="1" max="16384" width="8.7109375" style="113"/>
  </cols>
  <sheetData>
    <row r="1" spans="1:15" ht="40.5">
      <c r="A1" s="112" t="s">
        <v>48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ht="17.2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 ht="17.25">
      <c r="A3" s="115"/>
      <c r="B3" s="115"/>
      <c r="C3" s="115"/>
      <c r="D3" s="115"/>
      <c r="E3" s="115"/>
      <c r="F3" s="115"/>
      <c r="G3" s="115"/>
      <c r="H3" s="116"/>
      <c r="I3" s="116"/>
      <c r="J3" s="116"/>
      <c r="K3" s="116"/>
      <c r="L3" s="116"/>
      <c r="M3" s="116"/>
      <c r="N3" s="116"/>
      <c r="O3" s="116"/>
    </row>
    <row r="4" spans="1:15" ht="34.5" customHeight="1">
      <c r="A4" s="313" t="s">
        <v>49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5"/>
    </row>
    <row r="5" spans="1:15" ht="38.1" customHeight="1">
      <c r="A5" s="117" t="s">
        <v>50</v>
      </c>
      <c r="B5" s="118" t="s">
        <v>290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</row>
    <row r="6" spans="1:15" ht="38.1" customHeight="1">
      <c r="A6" s="117" t="s">
        <v>51</v>
      </c>
      <c r="B6" s="118" t="s">
        <v>291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15" ht="51" customHeight="1">
      <c r="A7" s="117" t="s">
        <v>52</v>
      </c>
      <c r="B7" s="118" t="s">
        <v>294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0"/>
    </row>
    <row r="10" spans="1:15" ht="25.5">
      <c r="A10" s="313" t="s">
        <v>55</v>
      </c>
      <c r="B10" s="314"/>
      <c r="C10" s="314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5"/>
    </row>
    <row r="11" spans="1:15" ht="39" customHeight="1">
      <c r="A11" s="117" t="s">
        <v>50</v>
      </c>
      <c r="B11" s="118" t="s">
        <v>56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20"/>
    </row>
    <row r="12" spans="1:15" ht="87.6" customHeight="1">
      <c r="A12" s="117" t="s">
        <v>51</v>
      </c>
      <c r="B12" s="121" t="s">
        <v>292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</row>
    <row r="14" spans="1:15" ht="25.5">
      <c r="A14" s="313" t="s">
        <v>57</v>
      </c>
      <c r="B14" s="314"/>
      <c r="C14" s="314"/>
      <c r="D14" s="314"/>
      <c r="E14" s="314"/>
      <c r="F14" s="314"/>
      <c r="G14" s="314"/>
      <c r="H14" s="314"/>
      <c r="I14" s="314"/>
      <c r="J14" s="314"/>
      <c r="K14" s="314"/>
      <c r="L14" s="314"/>
      <c r="M14" s="314"/>
      <c r="N14" s="314"/>
      <c r="O14" s="315"/>
    </row>
    <row r="15" spans="1:15" ht="38.1" customHeight="1">
      <c r="A15" s="117" t="s">
        <v>50</v>
      </c>
      <c r="B15" s="118" t="s">
        <v>58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20"/>
    </row>
    <row r="16" spans="1:15" ht="38.1" customHeight="1">
      <c r="A16" s="117" t="s">
        <v>51</v>
      </c>
      <c r="B16" s="118" t="s">
        <v>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20"/>
    </row>
    <row r="17" spans="1:15" ht="38.1" customHeight="1">
      <c r="A17" s="117" t="s">
        <v>52</v>
      </c>
      <c r="B17" s="118" t="s">
        <v>60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ht="38.1" customHeight="1">
      <c r="A18" s="117" t="s">
        <v>53</v>
      </c>
      <c r="B18" s="118" t="s">
        <v>61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20"/>
    </row>
    <row r="19" spans="1:15" ht="38.1" customHeight="1">
      <c r="A19" s="117" t="s">
        <v>54</v>
      </c>
      <c r="B19" s="118" t="s">
        <v>62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20"/>
    </row>
    <row r="20" spans="1:15" ht="38.1" customHeight="1">
      <c r="A20" s="117" t="s">
        <v>293</v>
      </c>
      <c r="B20" s="118" t="s">
        <v>296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20"/>
    </row>
  </sheetData>
  <mergeCells count="16">
    <mergeCell ref="B20:O20"/>
    <mergeCell ref="A14:O14"/>
    <mergeCell ref="B15:O15"/>
    <mergeCell ref="B16:O16"/>
    <mergeCell ref="B17:O17"/>
    <mergeCell ref="B18:O18"/>
    <mergeCell ref="B19:O19"/>
    <mergeCell ref="A10:O10"/>
    <mergeCell ref="B11:O11"/>
    <mergeCell ref="B12:O12"/>
    <mergeCell ref="A1:O1"/>
    <mergeCell ref="A2:O2"/>
    <mergeCell ref="A4:O4"/>
    <mergeCell ref="B5:O5"/>
    <mergeCell ref="B6:O6"/>
    <mergeCell ref="B7:O7"/>
  </mergeCells>
  <phoneticPr fontId="38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162F7-D19A-412E-8C8B-E957A1F55B39}">
  <dimension ref="A1:L131"/>
  <sheetViews>
    <sheetView topLeftCell="C92" zoomScale="70" zoomScaleNormal="70" workbookViewId="0">
      <selection activeCell="C8" sqref="C8"/>
    </sheetView>
  </sheetViews>
  <sheetFormatPr defaultColWidth="9.140625" defaultRowHeight="15"/>
  <cols>
    <col min="1" max="1" width="19.7109375" style="137" bestFit="1" customWidth="1"/>
    <col min="2" max="2" width="103.28515625" style="137" customWidth="1"/>
    <col min="3" max="3" width="17.5703125" style="310" customWidth="1"/>
    <col min="4" max="4" width="14.5703125" style="311" customWidth="1"/>
    <col min="5" max="5" width="58.85546875" style="306" customWidth="1"/>
    <col min="6" max="6" width="76.42578125" style="307" customWidth="1"/>
    <col min="7" max="7" width="12.85546875" style="137" customWidth="1"/>
    <col min="8" max="8" width="14.42578125" style="135" customWidth="1"/>
    <col min="9" max="9" width="12.85546875" style="135" customWidth="1"/>
    <col min="10" max="10" width="13.5703125" style="135" customWidth="1"/>
    <col min="11" max="11" width="12.5703125" style="135" customWidth="1"/>
    <col min="12" max="12" width="55.5703125" style="135" customWidth="1"/>
    <col min="13" max="236" width="15" style="137" customWidth="1"/>
    <col min="237" max="16384" width="9.140625" style="137"/>
  </cols>
  <sheetData>
    <row r="1" spans="1:12" s="129" customFormat="1" ht="15.75" thickBot="1">
      <c r="A1" s="122" t="s">
        <v>63</v>
      </c>
      <c r="B1" s="122" t="s">
        <v>64</v>
      </c>
      <c r="C1" s="123" t="s">
        <v>65</v>
      </c>
      <c r="D1" s="124" t="s">
        <v>66</v>
      </c>
      <c r="E1" s="125" t="s">
        <v>67</v>
      </c>
      <c r="F1" s="126" t="s">
        <v>68</v>
      </c>
      <c r="G1" s="122" t="s">
        <v>69</v>
      </c>
      <c r="H1" s="127" t="s">
        <v>70</v>
      </c>
      <c r="I1" s="127" t="s">
        <v>71</v>
      </c>
      <c r="J1" s="127" t="s">
        <v>72</v>
      </c>
      <c r="K1" s="127" t="s">
        <v>73</v>
      </c>
      <c r="L1" s="128" t="s">
        <v>74</v>
      </c>
    </row>
    <row r="2" spans="1:12">
      <c r="A2" s="130" t="s">
        <v>75</v>
      </c>
      <c r="B2" s="130" t="s">
        <v>76</v>
      </c>
      <c r="C2" s="131">
        <f>C3+C106</f>
        <v>0</v>
      </c>
      <c r="D2" s="132"/>
      <c r="E2" s="133"/>
      <c r="F2" s="134"/>
      <c r="G2" s="130"/>
      <c r="L2" s="136"/>
    </row>
    <row r="3" spans="1:12">
      <c r="A3" s="130" t="s">
        <v>77</v>
      </c>
      <c r="B3" s="130" t="s">
        <v>43</v>
      </c>
      <c r="C3" s="131">
        <f>C4+C24+C25</f>
        <v>0</v>
      </c>
      <c r="D3" s="132"/>
      <c r="E3" s="133"/>
      <c r="F3" s="134"/>
      <c r="G3" s="130"/>
      <c r="L3" s="136"/>
    </row>
    <row r="4" spans="1:12">
      <c r="A4" s="138" t="s">
        <v>78</v>
      </c>
      <c r="B4" s="138" t="s">
        <v>79</v>
      </c>
      <c r="C4" s="139">
        <f>C5+C9</f>
        <v>0</v>
      </c>
      <c r="D4" s="140"/>
      <c r="E4" s="141"/>
      <c r="F4" s="142" t="s">
        <v>80</v>
      </c>
      <c r="G4" s="138"/>
      <c r="L4" s="136"/>
    </row>
    <row r="5" spans="1:12" s="148" customFormat="1">
      <c r="A5" s="143" t="s">
        <v>81</v>
      </c>
      <c r="B5" s="143" t="s">
        <v>82</v>
      </c>
      <c r="C5" s="144">
        <f>C6</f>
        <v>0</v>
      </c>
      <c r="D5" s="145"/>
      <c r="E5" s="146"/>
      <c r="F5" s="147" t="s">
        <v>80</v>
      </c>
      <c r="G5" s="143" t="s">
        <v>83</v>
      </c>
      <c r="H5" s="135"/>
      <c r="I5" s="135"/>
      <c r="J5" s="135"/>
      <c r="K5" s="135"/>
      <c r="L5" s="136"/>
    </row>
    <row r="6" spans="1:12" ht="45">
      <c r="A6" s="138" t="s">
        <v>84</v>
      </c>
      <c r="B6" s="149" t="s">
        <v>85</v>
      </c>
      <c r="C6" s="139">
        <f>C7+C8</f>
        <v>0</v>
      </c>
      <c r="D6" s="140"/>
      <c r="E6" s="150" t="s">
        <v>86</v>
      </c>
      <c r="F6" s="142" t="s">
        <v>80</v>
      </c>
      <c r="G6" s="138" t="s">
        <v>83</v>
      </c>
      <c r="L6" s="136"/>
    </row>
    <row r="7" spans="1:12" s="154" customFormat="1">
      <c r="A7" s="149" t="s">
        <v>87</v>
      </c>
      <c r="B7" s="151" t="s">
        <v>88</v>
      </c>
      <c r="C7" s="152">
        <v>0</v>
      </c>
      <c r="D7" s="140"/>
      <c r="E7" s="150"/>
      <c r="F7" s="153" t="s">
        <v>80</v>
      </c>
      <c r="G7" s="149" t="s">
        <v>83</v>
      </c>
      <c r="H7" s="135"/>
      <c r="I7" s="135"/>
      <c r="J7" s="135"/>
      <c r="K7" s="135"/>
      <c r="L7" s="136"/>
    </row>
    <row r="8" spans="1:12" s="154" customFormat="1">
      <c r="A8" s="149" t="s">
        <v>89</v>
      </c>
      <c r="B8" s="151" t="s">
        <v>90</v>
      </c>
      <c r="C8" s="152">
        <v>0</v>
      </c>
      <c r="D8" s="140"/>
      <c r="E8" s="150"/>
      <c r="F8" s="153" t="s">
        <v>80</v>
      </c>
      <c r="G8" s="149" t="s">
        <v>83</v>
      </c>
      <c r="H8" s="135"/>
      <c r="I8" s="135"/>
      <c r="J8" s="135"/>
      <c r="K8" s="135"/>
      <c r="L8" s="155"/>
    </row>
    <row r="9" spans="1:12" s="148" customFormat="1">
      <c r="A9" s="143" t="s">
        <v>91</v>
      </c>
      <c r="B9" s="143" t="s">
        <v>92</v>
      </c>
      <c r="C9" s="144">
        <f>C10+C13+C16+C18+C20</f>
        <v>0</v>
      </c>
      <c r="D9" s="145"/>
      <c r="E9" s="146"/>
      <c r="F9" s="147" t="s">
        <v>80</v>
      </c>
      <c r="G9" s="143" t="s">
        <v>93</v>
      </c>
      <c r="H9" s="135"/>
      <c r="I9" s="135"/>
      <c r="J9" s="135"/>
      <c r="K9" s="135"/>
      <c r="L9" s="155"/>
    </row>
    <row r="10" spans="1:12">
      <c r="A10" s="138" t="s">
        <v>94</v>
      </c>
      <c r="B10" s="149" t="s">
        <v>95</v>
      </c>
      <c r="C10" s="156">
        <f>C12+C11</f>
        <v>0</v>
      </c>
      <c r="D10" s="140"/>
      <c r="E10" s="141"/>
      <c r="F10" s="142" t="s">
        <v>80</v>
      </c>
      <c r="G10" s="138" t="s">
        <v>93</v>
      </c>
      <c r="L10" s="155"/>
    </row>
    <row r="11" spans="1:12" s="154" customFormat="1">
      <c r="A11" s="149" t="s">
        <v>96</v>
      </c>
      <c r="B11" s="151" t="s">
        <v>24</v>
      </c>
      <c r="C11" s="152">
        <v>0</v>
      </c>
      <c r="D11" s="140"/>
      <c r="E11" s="157" t="s">
        <v>97</v>
      </c>
      <c r="F11" s="153" t="s">
        <v>80</v>
      </c>
      <c r="G11" s="149" t="s">
        <v>93</v>
      </c>
      <c r="H11" s="135"/>
      <c r="I11" s="135"/>
      <c r="J11" s="135"/>
      <c r="K11" s="135"/>
      <c r="L11" s="155"/>
    </row>
    <row r="12" spans="1:12" s="154" customFormat="1">
      <c r="A12" s="149" t="s">
        <v>98</v>
      </c>
      <c r="B12" s="151" t="s">
        <v>1</v>
      </c>
      <c r="C12" s="152">
        <v>0</v>
      </c>
      <c r="D12" s="140"/>
      <c r="E12" s="157" t="s">
        <v>99</v>
      </c>
      <c r="F12" s="153" t="s">
        <v>80</v>
      </c>
      <c r="G12" s="149" t="s">
        <v>93</v>
      </c>
      <c r="H12" s="135"/>
      <c r="I12" s="135"/>
      <c r="J12" s="135"/>
      <c r="K12" s="135"/>
      <c r="L12" s="155"/>
    </row>
    <row r="13" spans="1:12" ht="45">
      <c r="A13" s="138" t="s">
        <v>100</v>
      </c>
      <c r="B13" s="149" t="s">
        <v>85</v>
      </c>
      <c r="C13" s="139">
        <f>C15+C14</f>
        <v>0</v>
      </c>
      <c r="D13" s="140"/>
      <c r="E13" s="150" t="s">
        <v>86</v>
      </c>
      <c r="F13" s="142" t="s">
        <v>80</v>
      </c>
      <c r="G13" s="138" t="s">
        <v>93</v>
      </c>
      <c r="L13" s="155"/>
    </row>
    <row r="14" spans="1:12" s="154" customFormat="1">
      <c r="A14" s="149" t="s">
        <v>101</v>
      </c>
      <c r="B14" s="151" t="s">
        <v>102</v>
      </c>
      <c r="C14" s="152">
        <v>0</v>
      </c>
      <c r="D14" s="140"/>
      <c r="E14" s="150"/>
      <c r="F14" s="153" t="s">
        <v>80</v>
      </c>
      <c r="G14" s="149" t="s">
        <v>93</v>
      </c>
      <c r="H14" s="135"/>
      <c r="I14" s="135"/>
      <c r="J14" s="135"/>
      <c r="K14" s="135"/>
      <c r="L14" s="155"/>
    </row>
    <row r="15" spans="1:12" s="154" customFormat="1">
      <c r="A15" s="149" t="s">
        <v>103</v>
      </c>
      <c r="B15" s="151" t="s">
        <v>104</v>
      </c>
      <c r="C15" s="152">
        <v>0</v>
      </c>
      <c r="D15" s="140"/>
      <c r="E15" s="150"/>
      <c r="F15" s="153" t="s">
        <v>80</v>
      </c>
      <c r="G15" s="149" t="s">
        <v>93</v>
      </c>
      <c r="H15" s="135"/>
      <c r="I15" s="135"/>
      <c r="J15" s="135"/>
      <c r="K15" s="135"/>
      <c r="L15" s="155"/>
    </row>
    <row r="16" spans="1:12">
      <c r="A16" s="138" t="s">
        <v>105</v>
      </c>
      <c r="B16" s="149" t="s">
        <v>3</v>
      </c>
      <c r="C16" s="139">
        <f>C17</f>
        <v>0</v>
      </c>
      <c r="D16" s="140"/>
      <c r="E16" s="141" t="s">
        <v>106</v>
      </c>
      <c r="F16" s="142" t="s">
        <v>80</v>
      </c>
      <c r="G16" s="138" t="s">
        <v>93</v>
      </c>
      <c r="L16" s="155"/>
    </row>
    <row r="17" spans="1:12" s="154" customFormat="1" ht="45">
      <c r="A17" s="149" t="s">
        <v>107</v>
      </c>
      <c r="B17" s="151" t="s">
        <v>108</v>
      </c>
      <c r="C17" s="152">
        <v>0</v>
      </c>
      <c r="D17" s="140"/>
      <c r="E17" s="142" t="s">
        <v>109</v>
      </c>
      <c r="F17" s="153" t="s">
        <v>80</v>
      </c>
      <c r="G17" s="149" t="s">
        <v>93</v>
      </c>
      <c r="H17" s="135"/>
      <c r="I17" s="135"/>
      <c r="J17" s="135"/>
      <c r="K17" s="135"/>
      <c r="L17" s="155"/>
    </row>
    <row r="18" spans="1:12">
      <c r="A18" s="138" t="s">
        <v>110</v>
      </c>
      <c r="B18" s="149" t="s">
        <v>111</v>
      </c>
      <c r="C18" s="139">
        <f>C19</f>
        <v>0</v>
      </c>
      <c r="D18" s="140"/>
      <c r="E18" s="141"/>
      <c r="F18" s="142" t="s">
        <v>80</v>
      </c>
      <c r="G18" s="138" t="s">
        <v>93</v>
      </c>
      <c r="L18" s="155"/>
    </row>
    <row r="19" spans="1:12" s="154" customFormat="1">
      <c r="A19" s="149" t="s">
        <v>112</v>
      </c>
      <c r="B19" s="151" t="s">
        <v>113</v>
      </c>
      <c r="C19" s="152">
        <v>0</v>
      </c>
      <c r="D19" s="140"/>
      <c r="E19" s="150" t="s">
        <v>114</v>
      </c>
      <c r="F19" s="153" t="s">
        <v>80</v>
      </c>
      <c r="G19" s="149" t="s">
        <v>93</v>
      </c>
      <c r="H19" s="135"/>
      <c r="I19" s="135"/>
      <c r="J19" s="135"/>
      <c r="K19" s="135"/>
      <c r="L19" s="155"/>
    </row>
    <row r="20" spans="1:12">
      <c r="A20" s="138" t="s">
        <v>115</v>
      </c>
      <c r="B20" s="149" t="s">
        <v>116</v>
      </c>
      <c r="C20" s="139">
        <f>C21+C22+C23</f>
        <v>0</v>
      </c>
      <c r="D20" s="140"/>
      <c r="E20" s="150" t="s">
        <v>117</v>
      </c>
      <c r="F20" s="142" t="s">
        <v>80</v>
      </c>
      <c r="G20" s="138" t="s">
        <v>93</v>
      </c>
      <c r="L20" s="155"/>
    </row>
    <row r="21" spans="1:12" s="154" customFormat="1" ht="75">
      <c r="A21" s="149" t="s">
        <v>118</v>
      </c>
      <c r="B21" s="151" t="s">
        <v>2</v>
      </c>
      <c r="C21" s="152">
        <v>0</v>
      </c>
      <c r="D21" s="140"/>
      <c r="E21" s="150" t="s">
        <v>119</v>
      </c>
      <c r="F21" s="153" t="s">
        <v>80</v>
      </c>
      <c r="G21" s="149" t="s">
        <v>93</v>
      </c>
      <c r="H21" s="135"/>
      <c r="I21" s="135"/>
      <c r="J21" s="135"/>
      <c r="K21" s="135"/>
      <c r="L21" s="155"/>
    </row>
    <row r="22" spans="1:12" s="154" customFormat="1" ht="60.75" thickBot="1">
      <c r="A22" s="149" t="s">
        <v>120</v>
      </c>
      <c r="B22" s="151" t="s">
        <v>121</v>
      </c>
      <c r="C22" s="158">
        <v>0</v>
      </c>
      <c r="D22" s="159"/>
      <c r="E22" s="160" t="s">
        <v>122</v>
      </c>
      <c r="F22" s="153" t="s">
        <v>80</v>
      </c>
      <c r="G22" s="149" t="s">
        <v>93</v>
      </c>
      <c r="H22" s="135"/>
      <c r="I22" s="135"/>
      <c r="J22" s="135"/>
      <c r="K22" s="135"/>
      <c r="L22" s="155"/>
    </row>
    <row r="23" spans="1:12" s="154" customFormat="1" ht="91.5" thickTop="1" thickBot="1">
      <c r="A23" s="149" t="s">
        <v>123</v>
      </c>
      <c r="B23" s="161" t="s">
        <v>124</v>
      </c>
      <c r="C23" s="162">
        <v>0</v>
      </c>
      <c r="D23" s="163">
        <f>C112*20%</f>
        <v>0</v>
      </c>
      <c r="E23" s="150" t="s">
        <v>125</v>
      </c>
      <c r="F23" s="153" t="s">
        <v>80</v>
      </c>
      <c r="G23" s="149" t="s">
        <v>93</v>
      </c>
      <c r="H23" s="135"/>
      <c r="I23" s="135"/>
      <c r="J23" s="135"/>
      <c r="K23" s="135"/>
      <c r="L23" s="155"/>
    </row>
    <row r="24" spans="1:12" ht="15.75" thickTop="1">
      <c r="A24" s="138" t="s">
        <v>126</v>
      </c>
      <c r="B24" s="138" t="s">
        <v>127</v>
      </c>
      <c r="C24" s="164">
        <f>C4*7%</f>
        <v>0</v>
      </c>
      <c r="D24" s="165"/>
      <c r="E24" s="141" t="s">
        <v>128</v>
      </c>
      <c r="F24" s="142" t="s">
        <v>80</v>
      </c>
      <c r="G24" s="138" t="s">
        <v>93</v>
      </c>
      <c r="L24" s="155"/>
    </row>
    <row r="25" spans="1:12">
      <c r="A25" s="166" t="s">
        <v>129</v>
      </c>
      <c r="B25" s="166" t="s">
        <v>130</v>
      </c>
      <c r="C25" s="167">
        <f>C46+C50+C57+C66+C70+C86+C90</f>
        <v>0</v>
      </c>
      <c r="D25" s="168"/>
      <c r="E25" s="169"/>
      <c r="F25" s="170"/>
      <c r="G25" s="166"/>
      <c r="L25" s="155"/>
    </row>
    <row r="26" spans="1:12" s="148" customFormat="1">
      <c r="A26" s="171" t="s">
        <v>131</v>
      </c>
      <c r="B26" s="171" t="s">
        <v>132</v>
      </c>
      <c r="C26" s="172">
        <f>C27</f>
        <v>0</v>
      </c>
      <c r="D26" s="173"/>
      <c r="E26" s="174"/>
      <c r="F26" s="175" t="s">
        <v>133</v>
      </c>
      <c r="G26" s="171" t="s">
        <v>83</v>
      </c>
      <c r="H26" s="135"/>
      <c r="I26" s="135"/>
      <c r="J26" s="135"/>
      <c r="K26" s="135"/>
      <c r="L26" s="155"/>
    </row>
    <row r="27" spans="1:12" ht="60">
      <c r="A27" s="176" t="s">
        <v>134</v>
      </c>
      <c r="B27" s="177" t="s">
        <v>85</v>
      </c>
      <c r="C27" s="178">
        <f>C28+C29</f>
        <v>0</v>
      </c>
      <c r="D27" s="179"/>
      <c r="E27" s="180" t="s">
        <v>135</v>
      </c>
      <c r="F27" s="181" t="s">
        <v>133</v>
      </c>
      <c r="G27" s="176" t="s">
        <v>83</v>
      </c>
      <c r="L27" s="155"/>
    </row>
    <row r="28" spans="1:12" s="187" customFormat="1">
      <c r="A28" s="182" t="s">
        <v>136</v>
      </c>
      <c r="B28" s="183" t="s">
        <v>88</v>
      </c>
      <c r="C28" s="184">
        <v>0</v>
      </c>
      <c r="D28" s="185"/>
      <c r="E28" s="180"/>
      <c r="F28" s="186" t="s">
        <v>133</v>
      </c>
      <c r="G28" s="182" t="s">
        <v>83</v>
      </c>
      <c r="H28" s="135"/>
      <c r="I28" s="135"/>
      <c r="J28" s="135"/>
      <c r="K28" s="135"/>
      <c r="L28" s="155"/>
    </row>
    <row r="29" spans="1:12" s="187" customFormat="1">
      <c r="A29" s="182" t="s">
        <v>137</v>
      </c>
      <c r="B29" s="183" t="s">
        <v>90</v>
      </c>
      <c r="C29" s="184">
        <v>0</v>
      </c>
      <c r="D29" s="185"/>
      <c r="E29" s="188"/>
      <c r="F29" s="186" t="s">
        <v>133</v>
      </c>
      <c r="G29" s="182" t="s">
        <v>83</v>
      </c>
      <c r="H29" s="135"/>
      <c r="I29" s="135"/>
      <c r="J29" s="135"/>
      <c r="K29" s="135"/>
      <c r="L29" s="155"/>
    </row>
    <row r="30" spans="1:12" s="148" customFormat="1">
      <c r="A30" s="171" t="s">
        <v>138</v>
      </c>
      <c r="B30" s="171" t="s">
        <v>139</v>
      </c>
      <c r="C30" s="172">
        <f>C31+C34+C37+C41</f>
        <v>0</v>
      </c>
      <c r="D30" s="173"/>
      <c r="E30" s="174"/>
      <c r="F30" s="175" t="s">
        <v>133</v>
      </c>
      <c r="G30" s="171" t="s">
        <v>93</v>
      </c>
      <c r="H30" s="135"/>
      <c r="I30" s="135"/>
      <c r="J30" s="135"/>
      <c r="K30" s="135"/>
      <c r="L30" s="155"/>
    </row>
    <row r="31" spans="1:12">
      <c r="A31" s="176" t="s">
        <v>140</v>
      </c>
      <c r="B31" s="177" t="s">
        <v>95</v>
      </c>
      <c r="C31" s="178">
        <f>C33+C32</f>
        <v>0</v>
      </c>
      <c r="D31" s="179"/>
      <c r="E31" s="188" t="s">
        <v>141</v>
      </c>
      <c r="F31" s="181" t="s">
        <v>133</v>
      </c>
      <c r="G31" s="176" t="s">
        <v>93</v>
      </c>
      <c r="L31" s="155"/>
    </row>
    <row r="32" spans="1:12" s="187" customFormat="1">
      <c r="A32" s="182" t="s">
        <v>142</v>
      </c>
      <c r="B32" s="183" t="s">
        <v>24</v>
      </c>
      <c r="C32" s="184">
        <v>0</v>
      </c>
      <c r="D32" s="185"/>
      <c r="E32" s="189" t="s">
        <v>99</v>
      </c>
      <c r="F32" s="186" t="s">
        <v>133</v>
      </c>
      <c r="G32" s="182" t="s">
        <v>93</v>
      </c>
      <c r="H32" s="135"/>
      <c r="I32" s="135"/>
      <c r="J32" s="135"/>
      <c r="K32" s="135"/>
      <c r="L32" s="155"/>
    </row>
    <row r="33" spans="1:12" s="187" customFormat="1">
      <c r="A33" s="182" t="s">
        <v>143</v>
      </c>
      <c r="B33" s="183" t="s">
        <v>1</v>
      </c>
      <c r="C33" s="184">
        <v>0</v>
      </c>
      <c r="D33" s="185"/>
      <c r="E33" s="189" t="s">
        <v>99</v>
      </c>
      <c r="F33" s="186" t="s">
        <v>133</v>
      </c>
      <c r="G33" s="182" t="s">
        <v>93</v>
      </c>
      <c r="H33" s="135"/>
      <c r="I33" s="135"/>
      <c r="J33" s="135"/>
      <c r="K33" s="135"/>
      <c r="L33" s="155"/>
    </row>
    <row r="34" spans="1:12" ht="60">
      <c r="A34" s="176" t="s">
        <v>144</v>
      </c>
      <c r="B34" s="177" t="s">
        <v>85</v>
      </c>
      <c r="C34" s="178">
        <f>C36+C35</f>
        <v>0</v>
      </c>
      <c r="D34" s="179"/>
      <c r="E34" s="180" t="s">
        <v>135</v>
      </c>
      <c r="F34" s="181" t="s">
        <v>133</v>
      </c>
      <c r="G34" s="176" t="s">
        <v>93</v>
      </c>
      <c r="L34" s="155"/>
    </row>
    <row r="35" spans="1:12" s="154" customFormat="1">
      <c r="A35" s="177" t="s">
        <v>145</v>
      </c>
      <c r="B35" s="183" t="s">
        <v>102</v>
      </c>
      <c r="C35" s="152">
        <v>0</v>
      </c>
      <c r="D35" s="185"/>
      <c r="E35" s="188"/>
      <c r="F35" s="190" t="s">
        <v>133</v>
      </c>
      <c r="G35" s="177" t="s">
        <v>93</v>
      </c>
      <c r="H35" s="135"/>
      <c r="I35" s="135"/>
      <c r="J35" s="135"/>
      <c r="K35" s="135"/>
      <c r="L35" s="155"/>
    </row>
    <row r="36" spans="1:12" s="154" customFormat="1">
      <c r="A36" s="177" t="s">
        <v>146</v>
      </c>
      <c r="B36" s="183" t="s">
        <v>104</v>
      </c>
      <c r="C36" s="152">
        <v>0</v>
      </c>
      <c r="D36" s="185"/>
      <c r="E36" s="188"/>
      <c r="F36" s="190" t="s">
        <v>133</v>
      </c>
      <c r="G36" s="177" t="s">
        <v>93</v>
      </c>
      <c r="H36" s="135"/>
      <c r="I36" s="135"/>
      <c r="J36" s="135"/>
      <c r="K36" s="135"/>
      <c r="L36" s="155"/>
    </row>
    <row r="37" spans="1:12">
      <c r="A37" s="176" t="s">
        <v>147</v>
      </c>
      <c r="B37" s="177" t="s">
        <v>116</v>
      </c>
      <c r="C37" s="178">
        <f>C38+C39+C40</f>
        <v>0</v>
      </c>
      <c r="D37" s="179"/>
      <c r="E37" s="188" t="s">
        <v>117</v>
      </c>
      <c r="F37" s="181" t="s">
        <v>133</v>
      </c>
      <c r="G37" s="176" t="s">
        <v>93</v>
      </c>
      <c r="L37" s="155"/>
    </row>
    <row r="38" spans="1:12" s="154" customFormat="1" ht="90">
      <c r="A38" s="177" t="s">
        <v>148</v>
      </c>
      <c r="B38" s="183" t="s">
        <v>2</v>
      </c>
      <c r="C38" s="158"/>
      <c r="D38" s="185"/>
      <c r="E38" s="180" t="s">
        <v>149</v>
      </c>
      <c r="F38" s="190" t="s">
        <v>133</v>
      </c>
      <c r="G38" s="177" t="s">
        <v>93</v>
      </c>
      <c r="H38" s="135"/>
      <c r="I38" s="135"/>
      <c r="J38" s="135"/>
      <c r="K38" s="135"/>
      <c r="L38" s="155"/>
    </row>
    <row r="39" spans="1:12" s="154" customFormat="1" ht="15.75" thickBot="1">
      <c r="A39" s="177" t="s">
        <v>150</v>
      </c>
      <c r="B39" s="191" t="s">
        <v>151</v>
      </c>
      <c r="C39" s="192">
        <v>0</v>
      </c>
      <c r="D39" s="193"/>
      <c r="E39" s="194" t="s">
        <v>152</v>
      </c>
      <c r="F39" s="190" t="s">
        <v>133</v>
      </c>
      <c r="G39" s="177" t="s">
        <v>93</v>
      </c>
      <c r="H39" s="135"/>
      <c r="I39" s="135"/>
      <c r="J39" s="135"/>
      <c r="K39" s="135"/>
      <c r="L39" s="155"/>
    </row>
    <row r="40" spans="1:12" s="154" customFormat="1" ht="105.75" thickBot="1">
      <c r="A40" s="177" t="s">
        <v>153</v>
      </c>
      <c r="B40" s="191" t="s">
        <v>124</v>
      </c>
      <c r="C40" s="195">
        <v>0</v>
      </c>
      <c r="D40" s="196">
        <f>C111*20%</f>
        <v>0</v>
      </c>
      <c r="E40" s="197" t="s">
        <v>154</v>
      </c>
      <c r="F40" s="190" t="s">
        <v>133</v>
      </c>
      <c r="G40" s="177" t="s">
        <v>93</v>
      </c>
      <c r="H40" s="135"/>
      <c r="I40" s="135"/>
      <c r="J40" s="135"/>
      <c r="K40" s="135"/>
      <c r="L40" s="155"/>
    </row>
    <row r="41" spans="1:12" ht="45.75" thickBot="1">
      <c r="A41" s="176" t="s">
        <v>155</v>
      </c>
      <c r="B41" s="198" t="s">
        <v>156</v>
      </c>
      <c r="C41" s="199">
        <f>C42+C43+C44+C45</f>
        <v>0</v>
      </c>
      <c r="D41" s="200">
        <f>C113*20%</f>
        <v>0</v>
      </c>
      <c r="E41" s="197" t="s">
        <v>157</v>
      </c>
      <c r="F41" s="181" t="s">
        <v>133</v>
      </c>
      <c r="G41" s="176" t="s">
        <v>93</v>
      </c>
      <c r="L41" s="155"/>
    </row>
    <row r="42" spans="1:12" s="154" customFormat="1">
      <c r="A42" s="177" t="s">
        <v>158</v>
      </c>
      <c r="B42" s="183" t="s">
        <v>159</v>
      </c>
      <c r="C42" s="201">
        <v>0</v>
      </c>
      <c r="D42" s="202"/>
      <c r="E42" s="188"/>
      <c r="F42" s="190" t="s">
        <v>133</v>
      </c>
      <c r="G42" s="177" t="s">
        <v>93</v>
      </c>
      <c r="H42" s="135"/>
      <c r="I42" s="135"/>
      <c r="J42" s="135"/>
      <c r="K42" s="135"/>
      <c r="L42" s="155"/>
    </row>
    <row r="43" spans="1:12" s="154" customFormat="1">
      <c r="A43" s="177" t="s">
        <v>160</v>
      </c>
      <c r="B43" s="183" t="s">
        <v>113</v>
      </c>
      <c r="C43" s="152">
        <v>0</v>
      </c>
      <c r="D43" s="185"/>
      <c r="E43" s="188"/>
      <c r="F43" s="190" t="s">
        <v>133</v>
      </c>
      <c r="G43" s="177" t="s">
        <v>93</v>
      </c>
      <c r="H43" s="135"/>
      <c r="I43" s="135"/>
      <c r="J43" s="135"/>
      <c r="K43" s="135"/>
      <c r="L43" s="155"/>
    </row>
    <row r="44" spans="1:12" s="154" customFormat="1" ht="45">
      <c r="A44" s="177" t="s">
        <v>161</v>
      </c>
      <c r="B44" s="183" t="s">
        <v>121</v>
      </c>
      <c r="C44" s="152">
        <v>0</v>
      </c>
      <c r="D44" s="185"/>
      <c r="E44" s="180" t="s">
        <v>162</v>
      </c>
      <c r="F44" s="190" t="s">
        <v>133</v>
      </c>
      <c r="G44" s="177" t="s">
        <v>93</v>
      </c>
      <c r="H44" s="135"/>
      <c r="I44" s="135"/>
      <c r="J44" s="135"/>
      <c r="K44" s="135"/>
      <c r="L44" s="155"/>
    </row>
    <row r="45" spans="1:12" s="154" customFormat="1" ht="60">
      <c r="A45" s="177" t="s">
        <v>163</v>
      </c>
      <c r="B45" s="183" t="s">
        <v>108</v>
      </c>
      <c r="C45" s="152">
        <v>0</v>
      </c>
      <c r="D45" s="185"/>
      <c r="E45" s="180" t="s">
        <v>164</v>
      </c>
      <c r="F45" s="190" t="s">
        <v>133</v>
      </c>
      <c r="G45" s="177" t="s">
        <v>93</v>
      </c>
      <c r="H45" s="135"/>
      <c r="I45" s="135"/>
      <c r="J45" s="135"/>
      <c r="K45" s="135"/>
      <c r="L45" s="155"/>
    </row>
    <row r="46" spans="1:12" s="148" customFormat="1" ht="30">
      <c r="A46" s="203" t="s">
        <v>165</v>
      </c>
      <c r="B46" s="203" t="s">
        <v>166</v>
      </c>
      <c r="C46" s="204">
        <f>C47</f>
        <v>0</v>
      </c>
      <c r="D46" s="205"/>
      <c r="E46" s="206"/>
      <c r="F46" s="207" t="s">
        <v>167</v>
      </c>
      <c r="G46" s="203" t="s">
        <v>83</v>
      </c>
      <c r="H46" s="135"/>
      <c r="I46" s="135"/>
      <c r="J46" s="135"/>
      <c r="K46" s="135"/>
      <c r="L46" s="155"/>
    </row>
    <row r="47" spans="1:12" ht="60">
      <c r="A47" s="208" t="s">
        <v>168</v>
      </c>
      <c r="B47" s="209" t="s">
        <v>85</v>
      </c>
      <c r="C47" s="210">
        <f>C48+C49</f>
        <v>0</v>
      </c>
      <c r="D47" s="211"/>
      <c r="E47" s="212" t="s">
        <v>135</v>
      </c>
      <c r="F47" s="213" t="s">
        <v>167</v>
      </c>
      <c r="G47" s="208" t="s">
        <v>83</v>
      </c>
      <c r="L47" s="155"/>
    </row>
    <row r="48" spans="1:12" s="154" customFormat="1" ht="30">
      <c r="A48" s="209" t="s">
        <v>169</v>
      </c>
      <c r="B48" s="214" t="s">
        <v>88</v>
      </c>
      <c r="C48" s="152">
        <v>0</v>
      </c>
      <c r="D48" s="215"/>
      <c r="E48" s="216"/>
      <c r="F48" s="217" t="s">
        <v>167</v>
      </c>
      <c r="G48" s="209" t="s">
        <v>83</v>
      </c>
      <c r="H48" s="135"/>
      <c r="I48" s="135"/>
      <c r="J48" s="135"/>
      <c r="K48" s="135"/>
      <c r="L48" s="155"/>
    </row>
    <row r="49" spans="1:12" s="154" customFormat="1" ht="30">
      <c r="A49" s="209" t="s">
        <v>170</v>
      </c>
      <c r="B49" s="214" t="s">
        <v>90</v>
      </c>
      <c r="C49" s="152">
        <v>0</v>
      </c>
      <c r="D49" s="215"/>
      <c r="E49" s="216"/>
      <c r="F49" s="217" t="s">
        <v>167</v>
      </c>
      <c r="G49" s="209" t="s">
        <v>83</v>
      </c>
      <c r="H49" s="135"/>
      <c r="I49" s="135"/>
      <c r="J49" s="135"/>
      <c r="K49" s="135"/>
      <c r="L49" s="155"/>
    </row>
    <row r="50" spans="1:12" s="148" customFormat="1" ht="30">
      <c r="A50" s="203" t="s">
        <v>171</v>
      </c>
      <c r="B50" s="203" t="s">
        <v>172</v>
      </c>
      <c r="C50" s="204">
        <f>C51+C54+C57+C61</f>
        <v>0</v>
      </c>
      <c r="D50" s="205"/>
      <c r="E50" s="218"/>
      <c r="F50" s="207" t="s">
        <v>167</v>
      </c>
      <c r="G50" s="203" t="s">
        <v>93</v>
      </c>
      <c r="H50" s="135"/>
      <c r="I50" s="135"/>
      <c r="J50" s="135"/>
      <c r="K50" s="135"/>
      <c r="L50" s="155"/>
    </row>
    <row r="51" spans="1:12" ht="30">
      <c r="A51" s="208" t="s">
        <v>173</v>
      </c>
      <c r="B51" s="209" t="s">
        <v>95</v>
      </c>
      <c r="C51" s="210">
        <f>C52+C53</f>
        <v>0</v>
      </c>
      <c r="D51" s="211"/>
      <c r="E51" s="219" t="s">
        <v>141</v>
      </c>
      <c r="F51" s="213" t="s">
        <v>167</v>
      </c>
      <c r="G51" s="208" t="s">
        <v>93</v>
      </c>
      <c r="L51" s="155"/>
    </row>
    <row r="52" spans="1:12" s="154" customFormat="1" ht="30">
      <c r="A52" s="209" t="s">
        <v>174</v>
      </c>
      <c r="B52" s="214" t="s">
        <v>24</v>
      </c>
      <c r="C52" s="184">
        <v>0</v>
      </c>
      <c r="D52" s="220"/>
      <c r="E52" s="212" t="s">
        <v>99</v>
      </c>
      <c r="F52" s="217" t="s">
        <v>167</v>
      </c>
      <c r="G52" s="209" t="s">
        <v>93</v>
      </c>
      <c r="H52" s="135"/>
      <c r="I52" s="135"/>
      <c r="J52" s="135"/>
      <c r="K52" s="135"/>
      <c r="L52" s="155"/>
    </row>
    <row r="53" spans="1:12" s="154" customFormat="1" ht="30">
      <c r="A53" s="209" t="s">
        <v>175</v>
      </c>
      <c r="B53" s="214" t="s">
        <v>1</v>
      </c>
      <c r="C53" s="184">
        <v>0</v>
      </c>
      <c r="D53" s="220"/>
      <c r="E53" s="212" t="s">
        <v>99</v>
      </c>
      <c r="F53" s="217" t="s">
        <v>167</v>
      </c>
      <c r="G53" s="209" t="s">
        <v>93</v>
      </c>
      <c r="H53" s="135"/>
      <c r="I53" s="135"/>
      <c r="J53" s="135"/>
      <c r="K53" s="135"/>
      <c r="L53" s="155"/>
    </row>
    <row r="54" spans="1:12" ht="60">
      <c r="A54" s="208" t="s">
        <v>176</v>
      </c>
      <c r="B54" s="209" t="s">
        <v>85</v>
      </c>
      <c r="C54" s="210">
        <f>C55+C56</f>
        <v>0</v>
      </c>
      <c r="D54" s="211"/>
      <c r="E54" s="212" t="s">
        <v>135</v>
      </c>
      <c r="F54" s="213" t="s">
        <v>167</v>
      </c>
      <c r="G54" s="208" t="s">
        <v>93</v>
      </c>
      <c r="L54" s="155"/>
    </row>
    <row r="55" spans="1:12" s="154" customFormat="1" ht="30">
      <c r="A55" s="209" t="s">
        <v>177</v>
      </c>
      <c r="B55" s="214" t="s">
        <v>102</v>
      </c>
      <c r="C55" s="152">
        <v>0</v>
      </c>
      <c r="D55" s="215"/>
      <c r="E55" s="188"/>
      <c r="F55" s="217" t="s">
        <v>167</v>
      </c>
      <c r="G55" s="209" t="s">
        <v>93</v>
      </c>
      <c r="H55" s="135"/>
      <c r="I55" s="135"/>
      <c r="J55" s="135"/>
      <c r="K55" s="135"/>
      <c r="L55" s="155"/>
    </row>
    <row r="56" spans="1:12" s="154" customFormat="1" ht="30">
      <c r="A56" s="209" t="s">
        <v>178</v>
      </c>
      <c r="B56" s="214" t="s">
        <v>104</v>
      </c>
      <c r="C56" s="152">
        <v>0</v>
      </c>
      <c r="D56" s="215"/>
      <c r="E56" s="188"/>
      <c r="F56" s="217" t="s">
        <v>167</v>
      </c>
      <c r="G56" s="209" t="s">
        <v>93</v>
      </c>
      <c r="H56" s="135"/>
      <c r="I56" s="135"/>
      <c r="J56" s="135"/>
      <c r="K56" s="135"/>
      <c r="L56" s="155"/>
    </row>
    <row r="57" spans="1:12" ht="30">
      <c r="A57" s="208" t="s">
        <v>179</v>
      </c>
      <c r="B57" s="209" t="s">
        <v>116</v>
      </c>
      <c r="C57" s="210">
        <f>C58+C59+C60</f>
        <v>0</v>
      </c>
      <c r="D57" s="211"/>
      <c r="E57" s="216" t="s">
        <v>117</v>
      </c>
      <c r="F57" s="213" t="s">
        <v>167</v>
      </c>
      <c r="G57" s="208" t="s">
        <v>93</v>
      </c>
      <c r="L57" s="155"/>
    </row>
    <row r="58" spans="1:12" s="154" customFormat="1" ht="90">
      <c r="A58" s="209" t="s">
        <v>180</v>
      </c>
      <c r="B58" s="214" t="s">
        <v>2</v>
      </c>
      <c r="C58" s="184">
        <v>0</v>
      </c>
      <c r="D58" s="220"/>
      <c r="E58" s="212" t="s">
        <v>149</v>
      </c>
      <c r="F58" s="217" t="s">
        <v>167</v>
      </c>
      <c r="G58" s="209" t="s">
        <v>93</v>
      </c>
      <c r="H58" s="135"/>
      <c r="I58" s="135"/>
      <c r="J58" s="135"/>
      <c r="K58" s="135"/>
      <c r="L58" s="155"/>
    </row>
    <row r="59" spans="1:12" s="154" customFormat="1" ht="30.75" thickBot="1">
      <c r="A59" s="209" t="s">
        <v>181</v>
      </c>
      <c r="B59" s="214" t="s">
        <v>151</v>
      </c>
      <c r="C59" s="221">
        <v>0</v>
      </c>
      <c r="D59" s="222"/>
      <c r="E59" s="223" t="s">
        <v>152</v>
      </c>
      <c r="F59" s="217" t="s">
        <v>167</v>
      </c>
      <c r="G59" s="209" t="s">
        <v>93</v>
      </c>
      <c r="H59" s="135"/>
      <c r="I59" s="135"/>
      <c r="J59" s="135"/>
      <c r="K59" s="135"/>
      <c r="L59" s="155"/>
    </row>
    <row r="60" spans="1:12" s="154" customFormat="1" ht="105.75" thickBot="1">
      <c r="A60" s="209" t="s">
        <v>182</v>
      </c>
      <c r="B60" s="224" t="s">
        <v>124</v>
      </c>
      <c r="C60" s="225">
        <v>0</v>
      </c>
      <c r="D60" s="226">
        <f>C114*20%</f>
        <v>0</v>
      </c>
      <c r="E60" s="227" t="s">
        <v>183</v>
      </c>
      <c r="F60" s="217" t="s">
        <v>167</v>
      </c>
      <c r="G60" s="209" t="s">
        <v>93</v>
      </c>
      <c r="H60" s="135"/>
      <c r="I60" s="135"/>
      <c r="J60" s="135"/>
      <c r="K60" s="135"/>
      <c r="L60" s="155"/>
    </row>
    <row r="61" spans="1:12" ht="45.75" thickBot="1">
      <c r="A61" s="208" t="s">
        <v>184</v>
      </c>
      <c r="B61" s="228" t="s">
        <v>156</v>
      </c>
      <c r="C61" s="229">
        <f>C62+C63+C64+C65</f>
        <v>0</v>
      </c>
      <c r="D61" s="230">
        <f>C115*20%</f>
        <v>0</v>
      </c>
      <c r="E61" s="227" t="s">
        <v>185</v>
      </c>
      <c r="F61" s="213" t="s">
        <v>167</v>
      </c>
      <c r="G61" s="208" t="s">
        <v>93</v>
      </c>
      <c r="L61" s="155"/>
    </row>
    <row r="62" spans="1:12" ht="30">
      <c r="A62" s="208" t="s">
        <v>186</v>
      </c>
      <c r="B62" s="208" t="s">
        <v>159</v>
      </c>
      <c r="C62" s="201">
        <v>0</v>
      </c>
      <c r="D62" s="231"/>
      <c r="E62" s="216"/>
      <c r="F62" s="213" t="s">
        <v>167</v>
      </c>
      <c r="G62" s="208" t="s">
        <v>93</v>
      </c>
      <c r="L62" s="155"/>
    </row>
    <row r="63" spans="1:12" ht="30">
      <c r="A63" s="208" t="s">
        <v>187</v>
      </c>
      <c r="B63" s="208" t="s">
        <v>188</v>
      </c>
      <c r="C63" s="152">
        <v>0</v>
      </c>
      <c r="D63" s="211"/>
      <c r="E63" s="216"/>
      <c r="F63" s="213" t="s">
        <v>167</v>
      </c>
      <c r="G63" s="208" t="s">
        <v>93</v>
      </c>
      <c r="L63" s="155"/>
    </row>
    <row r="64" spans="1:12" ht="45">
      <c r="A64" s="208" t="s">
        <v>189</v>
      </c>
      <c r="B64" s="208" t="s">
        <v>121</v>
      </c>
      <c r="C64" s="152">
        <v>0</v>
      </c>
      <c r="D64" s="211"/>
      <c r="E64" s="212" t="s">
        <v>162</v>
      </c>
      <c r="F64" s="213" t="s">
        <v>167</v>
      </c>
      <c r="G64" s="208" t="s">
        <v>93</v>
      </c>
      <c r="L64" s="155"/>
    </row>
    <row r="65" spans="1:12" ht="60">
      <c r="A65" s="208" t="s">
        <v>190</v>
      </c>
      <c r="B65" s="208" t="s">
        <v>108</v>
      </c>
      <c r="C65" s="152">
        <v>0</v>
      </c>
      <c r="D65" s="211"/>
      <c r="E65" s="212" t="s">
        <v>164</v>
      </c>
      <c r="F65" s="213" t="s">
        <v>167</v>
      </c>
      <c r="G65" s="208" t="s">
        <v>93</v>
      </c>
      <c r="L65" s="155"/>
    </row>
    <row r="66" spans="1:12" s="148" customFormat="1">
      <c r="A66" s="232" t="s">
        <v>191</v>
      </c>
      <c r="B66" s="232" t="s">
        <v>192</v>
      </c>
      <c r="C66" s="233">
        <f>C67</f>
        <v>0</v>
      </c>
      <c r="D66" s="234"/>
      <c r="E66" s="235"/>
      <c r="F66" s="236" t="s">
        <v>193</v>
      </c>
      <c r="G66" s="232" t="s">
        <v>83</v>
      </c>
      <c r="H66" s="135"/>
      <c r="I66" s="135"/>
      <c r="J66" s="135"/>
      <c r="K66" s="135"/>
      <c r="L66" s="155"/>
    </row>
    <row r="67" spans="1:12" ht="60">
      <c r="A67" s="237" t="s">
        <v>194</v>
      </c>
      <c r="B67" s="238" t="s">
        <v>85</v>
      </c>
      <c r="C67" s="239">
        <f>C69+C68</f>
        <v>0</v>
      </c>
      <c r="D67" s="240"/>
      <c r="E67" s="241" t="s">
        <v>135</v>
      </c>
      <c r="F67" s="242" t="s">
        <v>193</v>
      </c>
      <c r="G67" s="237" t="s">
        <v>83</v>
      </c>
      <c r="L67" s="155"/>
    </row>
    <row r="68" spans="1:12" s="154" customFormat="1" ht="14.25" customHeight="1">
      <c r="A68" s="238" t="s">
        <v>195</v>
      </c>
      <c r="B68" s="243" t="s">
        <v>88</v>
      </c>
      <c r="C68" s="152">
        <v>0</v>
      </c>
      <c r="D68" s="244"/>
      <c r="E68" s="245"/>
      <c r="F68" s="246" t="s">
        <v>193</v>
      </c>
      <c r="G68" s="238" t="s">
        <v>83</v>
      </c>
      <c r="H68" s="135"/>
      <c r="I68" s="135"/>
      <c r="J68" s="135"/>
      <c r="K68" s="135"/>
      <c r="L68" s="155"/>
    </row>
    <row r="69" spans="1:12" s="154" customFormat="1">
      <c r="A69" s="238" t="s">
        <v>196</v>
      </c>
      <c r="B69" s="243" t="s">
        <v>90</v>
      </c>
      <c r="C69" s="152">
        <v>0</v>
      </c>
      <c r="D69" s="244"/>
      <c r="E69" s="245"/>
      <c r="F69" s="246" t="s">
        <v>193</v>
      </c>
      <c r="G69" s="238" t="s">
        <v>83</v>
      </c>
      <c r="H69" s="135"/>
      <c r="I69" s="135"/>
      <c r="J69" s="135"/>
      <c r="K69" s="135"/>
      <c r="L69" s="155"/>
    </row>
    <row r="70" spans="1:12" s="148" customFormat="1">
      <c r="A70" s="232" t="s">
        <v>197</v>
      </c>
      <c r="B70" s="232" t="s">
        <v>198</v>
      </c>
      <c r="C70" s="233">
        <f>C71+C74+C77+C81</f>
        <v>0</v>
      </c>
      <c r="D70" s="234"/>
      <c r="E70" s="235"/>
      <c r="F70" s="236" t="s">
        <v>193</v>
      </c>
      <c r="G70" s="232" t="s">
        <v>93</v>
      </c>
      <c r="H70" s="135"/>
      <c r="I70" s="135"/>
      <c r="J70" s="135"/>
      <c r="K70" s="135"/>
      <c r="L70" s="155"/>
    </row>
    <row r="71" spans="1:12">
      <c r="A71" s="237" t="s">
        <v>199</v>
      </c>
      <c r="B71" s="238" t="s">
        <v>95</v>
      </c>
      <c r="C71" s="239">
        <f>C72+C73</f>
        <v>0</v>
      </c>
      <c r="D71" s="240"/>
      <c r="E71" s="245" t="s">
        <v>141</v>
      </c>
      <c r="F71" s="242" t="s">
        <v>193</v>
      </c>
      <c r="G71" s="237" t="s">
        <v>93</v>
      </c>
      <c r="L71" s="155"/>
    </row>
    <row r="72" spans="1:12" s="154" customFormat="1">
      <c r="A72" s="238" t="s">
        <v>200</v>
      </c>
      <c r="B72" s="243" t="s">
        <v>24</v>
      </c>
      <c r="C72" s="152">
        <v>0</v>
      </c>
      <c r="D72" s="247"/>
      <c r="E72" s="248" t="s">
        <v>99</v>
      </c>
      <c r="F72" s="246" t="s">
        <v>193</v>
      </c>
      <c r="G72" s="238" t="s">
        <v>93</v>
      </c>
      <c r="H72" s="135"/>
      <c r="I72" s="135"/>
      <c r="J72" s="135"/>
      <c r="K72" s="135"/>
      <c r="L72" s="155"/>
    </row>
    <row r="73" spans="1:12" s="154" customFormat="1">
      <c r="A73" s="238" t="s">
        <v>201</v>
      </c>
      <c r="B73" s="243" t="s">
        <v>1</v>
      </c>
      <c r="C73" s="184">
        <v>0</v>
      </c>
      <c r="D73" s="247"/>
      <c r="E73" s="248" t="s">
        <v>99</v>
      </c>
      <c r="F73" s="246" t="s">
        <v>193</v>
      </c>
      <c r="G73" s="238" t="s">
        <v>93</v>
      </c>
      <c r="H73" s="135"/>
      <c r="I73" s="135"/>
      <c r="J73" s="135"/>
      <c r="K73" s="135"/>
      <c r="L73" s="155"/>
    </row>
    <row r="74" spans="1:12" ht="60">
      <c r="A74" s="237" t="s">
        <v>202</v>
      </c>
      <c r="B74" s="238" t="s">
        <v>85</v>
      </c>
      <c r="C74" s="239">
        <f>C75+C76</f>
        <v>0</v>
      </c>
      <c r="D74" s="240"/>
      <c r="E74" s="241" t="s">
        <v>135</v>
      </c>
      <c r="F74" s="242" t="s">
        <v>193</v>
      </c>
      <c r="G74" s="237" t="s">
        <v>93</v>
      </c>
      <c r="L74" s="155"/>
    </row>
    <row r="75" spans="1:12" s="154" customFormat="1">
      <c r="A75" s="238" t="s">
        <v>203</v>
      </c>
      <c r="B75" s="243" t="s">
        <v>102</v>
      </c>
      <c r="C75" s="152">
        <v>0</v>
      </c>
      <c r="D75" s="244"/>
      <c r="E75" s="245"/>
      <c r="F75" s="246" t="s">
        <v>193</v>
      </c>
      <c r="G75" s="238" t="s">
        <v>93</v>
      </c>
      <c r="H75" s="135"/>
      <c r="I75" s="135"/>
      <c r="J75" s="135"/>
      <c r="K75" s="135"/>
      <c r="L75" s="155"/>
    </row>
    <row r="76" spans="1:12" s="154" customFormat="1">
      <c r="A76" s="238" t="s">
        <v>204</v>
      </c>
      <c r="B76" s="243" t="s">
        <v>104</v>
      </c>
      <c r="C76" s="152">
        <v>0</v>
      </c>
      <c r="D76" s="244"/>
      <c r="E76" s="249"/>
      <c r="F76" s="246" t="s">
        <v>193</v>
      </c>
      <c r="G76" s="238" t="s">
        <v>93</v>
      </c>
      <c r="H76" s="135"/>
      <c r="I76" s="135"/>
      <c r="J76" s="135"/>
      <c r="K76" s="135"/>
      <c r="L76" s="155"/>
    </row>
    <row r="77" spans="1:12">
      <c r="A77" s="237" t="s">
        <v>205</v>
      </c>
      <c r="B77" s="238" t="s">
        <v>116</v>
      </c>
      <c r="C77" s="239">
        <f>C78+C79+C80</f>
        <v>0</v>
      </c>
      <c r="D77" s="240"/>
      <c r="E77" s="245" t="s">
        <v>117</v>
      </c>
      <c r="F77" s="242" t="s">
        <v>193</v>
      </c>
      <c r="G77" s="237" t="s">
        <v>93</v>
      </c>
      <c r="L77" s="155"/>
    </row>
    <row r="78" spans="1:12" s="154" customFormat="1" ht="90">
      <c r="A78" s="238" t="s">
        <v>206</v>
      </c>
      <c r="B78" s="243" t="s">
        <v>2</v>
      </c>
      <c r="C78" s="184">
        <v>0</v>
      </c>
      <c r="D78" s="247"/>
      <c r="E78" s="241" t="s">
        <v>149</v>
      </c>
      <c r="F78" s="246" t="s">
        <v>193</v>
      </c>
      <c r="G78" s="238" t="s">
        <v>93</v>
      </c>
      <c r="H78" s="135"/>
      <c r="I78" s="135"/>
      <c r="J78" s="135"/>
      <c r="K78" s="135"/>
      <c r="L78" s="155"/>
    </row>
    <row r="79" spans="1:12" s="154" customFormat="1" ht="15.75" thickBot="1">
      <c r="A79" s="238" t="s">
        <v>207</v>
      </c>
      <c r="B79" s="243" t="s">
        <v>151</v>
      </c>
      <c r="C79" s="221">
        <v>0</v>
      </c>
      <c r="D79" s="250"/>
      <c r="E79" s="251" t="s">
        <v>152</v>
      </c>
      <c r="F79" s="246" t="s">
        <v>193</v>
      </c>
      <c r="G79" s="238" t="s">
        <v>93</v>
      </c>
      <c r="H79" s="135"/>
      <c r="I79" s="135"/>
      <c r="J79" s="135"/>
      <c r="K79" s="135"/>
      <c r="L79" s="155"/>
    </row>
    <row r="80" spans="1:12" s="154" customFormat="1" ht="105.75" thickBot="1">
      <c r="A80" s="238" t="s">
        <v>208</v>
      </c>
      <c r="B80" s="252" t="s">
        <v>124</v>
      </c>
      <c r="C80" s="253">
        <v>0</v>
      </c>
      <c r="D80" s="254">
        <f>C116*20%</f>
        <v>0</v>
      </c>
      <c r="E80" s="255" t="s">
        <v>209</v>
      </c>
      <c r="F80" s="246" t="s">
        <v>193</v>
      </c>
      <c r="G80" s="238" t="s">
        <v>93</v>
      </c>
      <c r="H80" s="135"/>
      <c r="I80" s="135"/>
      <c r="J80" s="135"/>
      <c r="K80" s="135"/>
      <c r="L80" s="155"/>
    </row>
    <row r="81" spans="1:12" ht="45.75" thickBot="1">
      <c r="A81" s="237" t="s">
        <v>210</v>
      </c>
      <c r="B81" s="256" t="s">
        <v>156</v>
      </c>
      <c r="C81" s="257">
        <f>C82+C83+C84+C85</f>
        <v>0</v>
      </c>
      <c r="D81" s="258">
        <f>C117*20%</f>
        <v>0</v>
      </c>
      <c r="E81" s="259" t="s">
        <v>211</v>
      </c>
      <c r="F81" s="242" t="s">
        <v>193</v>
      </c>
      <c r="G81" s="237" t="s">
        <v>93</v>
      </c>
      <c r="L81" s="155"/>
    </row>
    <row r="82" spans="1:12" s="154" customFormat="1">
      <c r="A82" s="238" t="s">
        <v>212</v>
      </c>
      <c r="B82" s="243" t="s">
        <v>159</v>
      </c>
      <c r="C82" s="201">
        <v>0</v>
      </c>
      <c r="D82" s="260"/>
      <c r="E82" s="245"/>
      <c r="F82" s="246" t="s">
        <v>193</v>
      </c>
      <c r="G82" s="238" t="s">
        <v>93</v>
      </c>
      <c r="H82" s="135"/>
      <c r="I82" s="135"/>
      <c r="J82" s="135"/>
      <c r="K82" s="135"/>
      <c r="L82" s="155"/>
    </row>
    <row r="83" spans="1:12" s="154" customFormat="1">
      <c r="A83" s="238" t="s">
        <v>213</v>
      </c>
      <c r="B83" s="243" t="s">
        <v>188</v>
      </c>
      <c r="C83" s="152">
        <v>0</v>
      </c>
      <c r="D83" s="244"/>
      <c r="E83" s="245"/>
      <c r="F83" s="246" t="s">
        <v>193</v>
      </c>
      <c r="G83" s="238" t="s">
        <v>93</v>
      </c>
      <c r="H83" s="135"/>
      <c r="I83" s="135"/>
      <c r="J83" s="135"/>
      <c r="K83" s="135"/>
      <c r="L83" s="155"/>
    </row>
    <row r="84" spans="1:12" s="154" customFormat="1" ht="45">
      <c r="A84" s="238" t="s">
        <v>214</v>
      </c>
      <c r="B84" s="243" t="s">
        <v>121</v>
      </c>
      <c r="C84" s="152">
        <v>0</v>
      </c>
      <c r="D84" s="244"/>
      <c r="E84" s="241" t="s">
        <v>162</v>
      </c>
      <c r="F84" s="246" t="s">
        <v>193</v>
      </c>
      <c r="G84" s="238" t="s">
        <v>93</v>
      </c>
      <c r="H84" s="135"/>
      <c r="I84" s="135"/>
      <c r="J84" s="135"/>
      <c r="K84" s="135"/>
      <c r="L84" s="155"/>
    </row>
    <row r="85" spans="1:12" s="154" customFormat="1" ht="60">
      <c r="A85" s="238" t="s">
        <v>215</v>
      </c>
      <c r="B85" s="243" t="s">
        <v>108</v>
      </c>
      <c r="C85" s="152">
        <v>0</v>
      </c>
      <c r="D85" s="244"/>
      <c r="E85" s="241" t="s">
        <v>164</v>
      </c>
      <c r="F85" s="246" t="s">
        <v>193</v>
      </c>
      <c r="G85" s="238" t="s">
        <v>93</v>
      </c>
      <c r="H85" s="135"/>
      <c r="I85" s="135"/>
      <c r="J85" s="135"/>
      <c r="K85" s="135"/>
      <c r="L85" s="155"/>
    </row>
    <row r="86" spans="1:12" s="148" customFormat="1" ht="30">
      <c r="A86" s="261" t="s">
        <v>216</v>
      </c>
      <c r="B86" s="261" t="s">
        <v>217</v>
      </c>
      <c r="C86" s="262">
        <f>C87</f>
        <v>0</v>
      </c>
      <c r="D86" s="263"/>
      <c r="E86" s="264"/>
      <c r="F86" s="265" t="s">
        <v>218</v>
      </c>
      <c r="G86" s="261" t="s">
        <v>83</v>
      </c>
      <c r="H86" s="135"/>
      <c r="I86" s="135"/>
      <c r="J86" s="135"/>
      <c r="K86" s="135"/>
      <c r="L86" s="155"/>
    </row>
    <row r="87" spans="1:12" ht="60">
      <c r="A87" s="266" t="s">
        <v>219</v>
      </c>
      <c r="B87" s="267" t="s">
        <v>85</v>
      </c>
      <c r="C87" s="268">
        <f>C89+C88</f>
        <v>0</v>
      </c>
      <c r="D87" s="269"/>
      <c r="E87" s="270" t="s">
        <v>135</v>
      </c>
      <c r="F87" s="271" t="s">
        <v>218</v>
      </c>
      <c r="G87" s="266" t="s">
        <v>83</v>
      </c>
      <c r="L87" s="155"/>
    </row>
    <row r="88" spans="1:12" s="154" customFormat="1" ht="30">
      <c r="A88" s="267" t="s">
        <v>220</v>
      </c>
      <c r="B88" s="272" t="s">
        <v>88</v>
      </c>
      <c r="C88" s="152">
        <v>0</v>
      </c>
      <c r="D88" s="273"/>
      <c r="E88" s="274"/>
      <c r="F88" s="275" t="s">
        <v>218</v>
      </c>
      <c r="G88" s="267" t="s">
        <v>83</v>
      </c>
      <c r="H88" s="135"/>
      <c r="I88" s="135"/>
      <c r="J88" s="135"/>
      <c r="K88" s="135"/>
      <c r="L88" s="155"/>
    </row>
    <row r="89" spans="1:12" s="154" customFormat="1" ht="30">
      <c r="A89" s="267" t="s">
        <v>221</v>
      </c>
      <c r="B89" s="272" t="s">
        <v>90</v>
      </c>
      <c r="C89" s="152">
        <v>0</v>
      </c>
      <c r="D89" s="273"/>
      <c r="E89" s="274"/>
      <c r="F89" s="275" t="s">
        <v>218</v>
      </c>
      <c r="G89" s="267" t="s">
        <v>83</v>
      </c>
      <c r="H89" s="135"/>
      <c r="I89" s="135"/>
      <c r="J89" s="135"/>
      <c r="K89" s="135"/>
      <c r="L89" s="155"/>
    </row>
    <row r="90" spans="1:12" s="148" customFormat="1" ht="30">
      <c r="A90" s="261" t="s">
        <v>222</v>
      </c>
      <c r="B90" s="261" t="s">
        <v>223</v>
      </c>
      <c r="C90" s="276">
        <f>C91+C94+C97+C101</f>
        <v>0</v>
      </c>
      <c r="D90" s="263"/>
      <c r="E90" s="277"/>
      <c r="F90" s="265" t="s">
        <v>218</v>
      </c>
      <c r="G90" s="261" t="s">
        <v>93</v>
      </c>
      <c r="H90" s="135"/>
      <c r="I90" s="135"/>
      <c r="J90" s="135"/>
      <c r="K90" s="135"/>
      <c r="L90" s="155"/>
    </row>
    <row r="91" spans="1:12" ht="30">
      <c r="A91" s="266" t="s">
        <v>224</v>
      </c>
      <c r="B91" s="267" t="s">
        <v>95</v>
      </c>
      <c r="C91" s="278">
        <f>C93+C92</f>
        <v>0</v>
      </c>
      <c r="D91" s="269"/>
      <c r="E91" s="279" t="s">
        <v>141</v>
      </c>
      <c r="F91" s="271" t="s">
        <v>218</v>
      </c>
      <c r="G91" s="266" t="s">
        <v>93</v>
      </c>
      <c r="L91" s="155"/>
    </row>
    <row r="92" spans="1:12" s="154" customFormat="1" ht="30">
      <c r="A92" s="267" t="s">
        <v>225</v>
      </c>
      <c r="B92" s="272" t="s">
        <v>24</v>
      </c>
      <c r="C92" s="152">
        <v>0</v>
      </c>
      <c r="D92" s="280"/>
      <c r="E92" s="274" t="s">
        <v>99</v>
      </c>
      <c r="F92" s="275" t="s">
        <v>218</v>
      </c>
      <c r="G92" s="267" t="s">
        <v>93</v>
      </c>
      <c r="H92" s="135"/>
      <c r="I92" s="135"/>
      <c r="J92" s="135"/>
      <c r="K92" s="135"/>
      <c r="L92" s="155"/>
    </row>
    <row r="93" spans="1:12" s="154" customFormat="1" ht="30">
      <c r="A93" s="267" t="s">
        <v>226</v>
      </c>
      <c r="B93" s="272" t="s">
        <v>1</v>
      </c>
      <c r="C93" s="184">
        <v>0</v>
      </c>
      <c r="D93" s="280"/>
      <c r="E93" s="274" t="s">
        <v>99</v>
      </c>
      <c r="F93" s="275" t="s">
        <v>218</v>
      </c>
      <c r="G93" s="267" t="s">
        <v>93</v>
      </c>
      <c r="H93" s="135"/>
      <c r="I93" s="135"/>
      <c r="J93" s="135"/>
      <c r="K93" s="135"/>
      <c r="L93" s="155"/>
    </row>
    <row r="94" spans="1:12" ht="60">
      <c r="A94" s="266" t="s">
        <v>227</v>
      </c>
      <c r="B94" s="267" t="s">
        <v>85</v>
      </c>
      <c r="C94" s="268">
        <f>C96+C95</f>
        <v>0</v>
      </c>
      <c r="D94" s="269"/>
      <c r="E94" s="281" t="s">
        <v>135</v>
      </c>
      <c r="F94" s="271" t="s">
        <v>218</v>
      </c>
      <c r="G94" s="266" t="s">
        <v>93</v>
      </c>
      <c r="L94" s="155"/>
    </row>
    <row r="95" spans="1:12" s="154" customFormat="1" ht="30">
      <c r="A95" s="267" t="s">
        <v>228</v>
      </c>
      <c r="B95" s="272" t="s">
        <v>102</v>
      </c>
      <c r="C95" s="152">
        <v>0</v>
      </c>
      <c r="D95" s="273"/>
      <c r="E95" s="274"/>
      <c r="F95" s="275" t="s">
        <v>218</v>
      </c>
      <c r="G95" s="267" t="s">
        <v>93</v>
      </c>
      <c r="H95" s="135"/>
      <c r="I95" s="135"/>
      <c r="J95" s="135"/>
      <c r="K95" s="135"/>
      <c r="L95" s="155"/>
    </row>
    <row r="96" spans="1:12" s="154" customFormat="1" ht="30">
      <c r="A96" s="267" t="s">
        <v>229</v>
      </c>
      <c r="B96" s="272" t="s">
        <v>104</v>
      </c>
      <c r="C96" s="152">
        <v>0</v>
      </c>
      <c r="D96" s="273"/>
      <c r="E96" s="274"/>
      <c r="F96" s="275" t="s">
        <v>218</v>
      </c>
      <c r="G96" s="267" t="s">
        <v>93</v>
      </c>
      <c r="H96" s="135"/>
      <c r="I96" s="135"/>
      <c r="J96" s="135"/>
      <c r="K96" s="135"/>
      <c r="L96" s="155"/>
    </row>
    <row r="97" spans="1:12" ht="30">
      <c r="A97" s="266" t="s">
        <v>230</v>
      </c>
      <c r="B97" s="267" t="s">
        <v>116</v>
      </c>
      <c r="C97" s="268">
        <f>C98+C99+C100</f>
        <v>0</v>
      </c>
      <c r="D97" s="269"/>
      <c r="E97" s="274" t="s">
        <v>117</v>
      </c>
      <c r="F97" s="271" t="s">
        <v>218</v>
      </c>
      <c r="G97" s="266" t="s">
        <v>93</v>
      </c>
      <c r="L97" s="155"/>
    </row>
    <row r="98" spans="1:12" s="154" customFormat="1" ht="90">
      <c r="A98" s="267" t="s">
        <v>231</v>
      </c>
      <c r="B98" s="272" t="s">
        <v>2</v>
      </c>
      <c r="C98" s="184">
        <v>0</v>
      </c>
      <c r="D98" s="280"/>
      <c r="E98" s="270" t="s">
        <v>149</v>
      </c>
      <c r="F98" s="275" t="s">
        <v>218</v>
      </c>
      <c r="G98" s="267" t="s">
        <v>93</v>
      </c>
      <c r="H98" s="135"/>
      <c r="I98" s="135"/>
      <c r="J98" s="135"/>
      <c r="K98" s="135"/>
      <c r="L98" s="155"/>
    </row>
    <row r="99" spans="1:12" s="154" customFormat="1" ht="30.75" thickBot="1">
      <c r="A99" s="267" t="s">
        <v>232</v>
      </c>
      <c r="B99" s="272" t="s">
        <v>151</v>
      </c>
      <c r="C99" s="221">
        <v>0</v>
      </c>
      <c r="D99" s="282"/>
      <c r="E99" s="274" t="s">
        <v>152</v>
      </c>
      <c r="F99" s="275" t="s">
        <v>218</v>
      </c>
      <c r="G99" s="267" t="s">
        <v>93</v>
      </c>
      <c r="H99" s="135"/>
      <c r="I99" s="135"/>
      <c r="J99" s="135"/>
      <c r="K99" s="135"/>
      <c r="L99" s="155"/>
    </row>
    <row r="100" spans="1:12" s="154" customFormat="1" ht="105.75" thickBot="1">
      <c r="A100" s="267" t="s">
        <v>233</v>
      </c>
      <c r="B100" s="283" t="s">
        <v>124</v>
      </c>
      <c r="C100" s="253">
        <v>0</v>
      </c>
      <c r="D100" s="254">
        <f>C118*20%</f>
        <v>0</v>
      </c>
      <c r="E100" s="284" t="s">
        <v>234</v>
      </c>
      <c r="F100" s="275" t="s">
        <v>218</v>
      </c>
      <c r="G100" s="267" t="s">
        <v>93</v>
      </c>
      <c r="H100" s="135"/>
      <c r="I100" s="135"/>
      <c r="J100" s="135"/>
      <c r="K100" s="135"/>
      <c r="L100" s="155"/>
    </row>
    <row r="101" spans="1:12" ht="45.75" thickBot="1">
      <c r="A101" s="267" t="s">
        <v>235</v>
      </c>
      <c r="B101" s="285" t="s">
        <v>156</v>
      </c>
      <c r="C101" s="286">
        <f>C102+C103+C104+C105</f>
        <v>0</v>
      </c>
      <c r="D101" s="258">
        <f>C119*20%</f>
        <v>0</v>
      </c>
      <c r="E101" s="284" t="s">
        <v>236</v>
      </c>
      <c r="F101" s="271" t="s">
        <v>218</v>
      </c>
      <c r="G101" s="266" t="s">
        <v>93</v>
      </c>
      <c r="L101" s="155"/>
    </row>
    <row r="102" spans="1:12" s="154" customFormat="1" ht="30">
      <c r="A102" s="267" t="s">
        <v>237</v>
      </c>
      <c r="B102" s="272" t="s">
        <v>159</v>
      </c>
      <c r="C102" s="201">
        <v>0</v>
      </c>
      <c r="D102" s="287"/>
      <c r="E102" s="274"/>
      <c r="F102" s="275" t="s">
        <v>218</v>
      </c>
      <c r="G102" s="267" t="s">
        <v>93</v>
      </c>
      <c r="H102" s="135"/>
      <c r="I102" s="135"/>
      <c r="J102" s="135"/>
      <c r="K102" s="135"/>
      <c r="L102" s="155"/>
    </row>
    <row r="103" spans="1:12" s="154" customFormat="1" ht="30">
      <c r="A103" s="267" t="s">
        <v>238</v>
      </c>
      <c r="B103" s="272" t="s">
        <v>188</v>
      </c>
      <c r="C103" s="152">
        <v>0</v>
      </c>
      <c r="D103" s="273"/>
      <c r="E103" s="274"/>
      <c r="F103" s="275" t="s">
        <v>218</v>
      </c>
      <c r="G103" s="267" t="s">
        <v>93</v>
      </c>
      <c r="H103" s="135"/>
      <c r="I103" s="135"/>
      <c r="J103" s="135"/>
      <c r="K103" s="135"/>
      <c r="L103" s="155"/>
    </row>
    <row r="104" spans="1:12" s="154" customFormat="1" ht="45">
      <c r="A104" s="267" t="s">
        <v>239</v>
      </c>
      <c r="B104" s="272" t="s">
        <v>121</v>
      </c>
      <c r="C104" s="152">
        <v>0</v>
      </c>
      <c r="D104" s="273"/>
      <c r="E104" s="270" t="s">
        <v>240</v>
      </c>
      <c r="F104" s="275" t="s">
        <v>218</v>
      </c>
      <c r="G104" s="267" t="s">
        <v>93</v>
      </c>
      <c r="H104" s="135"/>
      <c r="I104" s="135"/>
      <c r="J104" s="135"/>
      <c r="K104" s="135"/>
      <c r="L104" s="155"/>
    </row>
    <row r="105" spans="1:12" s="154" customFormat="1" ht="60">
      <c r="A105" s="267" t="s">
        <v>241</v>
      </c>
      <c r="B105" s="272" t="s">
        <v>108</v>
      </c>
      <c r="C105" s="152">
        <v>0</v>
      </c>
      <c r="D105" s="273"/>
      <c r="E105" s="270" t="s">
        <v>164</v>
      </c>
      <c r="F105" s="275" t="s">
        <v>218</v>
      </c>
      <c r="G105" s="267" t="s">
        <v>93</v>
      </c>
      <c r="H105" s="135"/>
      <c r="I105" s="135"/>
      <c r="J105" s="135"/>
      <c r="K105" s="135"/>
      <c r="L105" s="155"/>
    </row>
    <row r="106" spans="1:12">
      <c r="A106" s="288" t="s">
        <v>242</v>
      </c>
      <c r="B106" s="288" t="s">
        <v>243</v>
      </c>
      <c r="C106" s="289">
        <f>C107+C108</f>
        <v>0</v>
      </c>
      <c r="D106" s="290"/>
      <c r="E106" s="291"/>
      <c r="F106" s="292"/>
      <c r="G106" s="288"/>
      <c r="L106" s="155"/>
    </row>
    <row r="107" spans="1:12" s="154" customFormat="1">
      <c r="A107" s="293" t="s">
        <v>244</v>
      </c>
      <c r="B107" s="293" t="s">
        <v>245</v>
      </c>
      <c r="C107" s="152">
        <v>0</v>
      </c>
      <c r="D107" s="294"/>
      <c r="E107" s="295"/>
      <c r="F107" s="296"/>
      <c r="G107" s="293" t="s">
        <v>83</v>
      </c>
      <c r="H107" s="135"/>
      <c r="I107" s="135"/>
      <c r="J107" s="135"/>
      <c r="K107" s="135"/>
      <c r="L107" s="155"/>
    </row>
    <row r="108" spans="1:12" s="154" customFormat="1">
      <c r="A108" s="293" t="s">
        <v>246</v>
      </c>
      <c r="B108" s="293" t="s">
        <v>247</v>
      </c>
      <c r="C108" s="152">
        <v>0</v>
      </c>
      <c r="D108" s="294"/>
      <c r="E108" s="295"/>
      <c r="F108" s="296"/>
      <c r="G108" s="293" t="s">
        <v>93</v>
      </c>
      <c r="H108" s="135"/>
      <c r="I108" s="135"/>
      <c r="J108" s="135"/>
      <c r="K108" s="135"/>
      <c r="L108" s="155"/>
    </row>
    <row r="109" spans="1:12" s="148" customFormat="1">
      <c r="A109" s="297" t="s">
        <v>248</v>
      </c>
      <c r="B109" s="297" t="s">
        <v>249</v>
      </c>
      <c r="C109" s="298">
        <f>C86+C66+C46+C26+C5</f>
        <v>0</v>
      </c>
      <c r="D109" s="299"/>
      <c r="E109" s="300" t="s">
        <v>250</v>
      </c>
      <c r="F109" s="301"/>
      <c r="G109" s="297" t="s">
        <v>83</v>
      </c>
      <c r="H109" s="135"/>
      <c r="I109" s="135"/>
      <c r="J109" s="135"/>
      <c r="K109" s="135"/>
      <c r="L109" s="155"/>
    </row>
    <row r="110" spans="1:12" s="148" customFormat="1">
      <c r="A110" s="297" t="s">
        <v>251</v>
      </c>
      <c r="B110" s="297" t="s">
        <v>252</v>
      </c>
      <c r="C110" s="298">
        <f>C90+C70+C50+C30+C24+C9</f>
        <v>0</v>
      </c>
      <c r="D110" s="299"/>
      <c r="E110" s="300" t="s">
        <v>250</v>
      </c>
      <c r="F110" s="301"/>
      <c r="G110" s="297" t="s">
        <v>93</v>
      </c>
      <c r="H110" s="135"/>
      <c r="I110" s="135"/>
      <c r="J110" s="135"/>
      <c r="K110" s="135"/>
      <c r="L110" s="155"/>
    </row>
    <row r="111" spans="1:12">
      <c r="A111" s="288" t="s">
        <v>253</v>
      </c>
      <c r="B111" s="288" t="s">
        <v>254</v>
      </c>
      <c r="C111" s="302">
        <f>C26+C31+C34+C38+C39</f>
        <v>0</v>
      </c>
      <c r="D111" s="290"/>
      <c r="E111" s="291" t="s">
        <v>250</v>
      </c>
      <c r="F111" s="292"/>
      <c r="G111" s="288"/>
      <c r="L111" s="155"/>
    </row>
    <row r="112" spans="1:12">
      <c r="A112" s="288" t="s">
        <v>255</v>
      </c>
      <c r="B112" s="288" t="s">
        <v>256</v>
      </c>
      <c r="C112" s="302">
        <f>C5+C10+C13+C16+C18+C21+C22</f>
        <v>0</v>
      </c>
      <c r="D112" s="290"/>
      <c r="E112" s="291" t="s">
        <v>250</v>
      </c>
      <c r="F112" s="292"/>
      <c r="G112" s="288"/>
      <c r="L112" s="155"/>
    </row>
    <row r="113" spans="1:12">
      <c r="A113" s="288" t="s">
        <v>257</v>
      </c>
      <c r="B113" s="288" t="s">
        <v>258</v>
      </c>
      <c r="C113" s="302">
        <f>C26+C31+C34+C37</f>
        <v>0</v>
      </c>
      <c r="D113" s="290"/>
      <c r="E113" s="291" t="s">
        <v>250</v>
      </c>
      <c r="F113" s="292"/>
      <c r="G113" s="288"/>
      <c r="L113" s="155"/>
    </row>
    <row r="114" spans="1:12">
      <c r="A114" s="288" t="s">
        <v>259</v>
      </c>
      <c r="B114" s="288" t="s">
        <v>260</v>
      </c>
      <c r="C114" s="302">
        <f>C46+C51+C54+C58+C59</f>
        <v>0</v>
      </c>
      <c r="D114" s="290"/>
      <c r="E114" s="291" t="s">
        <v>250</v>
      </c>
      <c r="F114" s="292"/>
      <c r="G114" s="288"/>
      <c r="L114" s="155"/>
    </row>
    <row r="115" spans="1:12">
      <c r="A115" s="288" t="s">
        <v>261</v>
      </c>
      <c r="B115" s="288" t="s">
        <v>262</v>
      </c>
      <c r="C115" s="302">
        <f>C46+C51+C54+C57</f>
        <v>0</v>
      </c>
      <c r="D115" s="290"/>
      <c r="E115" s="291" t="s">
        <v>250</v>
      </c>
      <c r="F115" s="292"/>
      <c r="G115" s="288"/>
      <c r="L115" s="155"/>
    </row>
    <row r="116" spans="1:12">
      <c r="A116" s="288" t="s">
        <v>263</v>
      </c>
      <c r="B116" s="288" t="s">
        <v>264</v>
      </c>
      <c r="C116" s="302">
        <f>C66+C71+C74++C78+C79</f>
        <v>0</v>
      </c>
      <c r="D116" s="290"/>
      <c r="E116" s="291" t="s">
        <v>250</v>
      </c>
      <c r="F116" s="292"/>
      <c r="G116" s="288"/>
      <c r="L116" s="155"/>
    </row>
    <row r="117" spans="1:12">
      <c r="A117" s="288" t="s">
        <v>265</v>
      </c>
      <c r="B117" s="288" t="s">
        <v>266</v>
      </c>
      <c r="C117" s="302">
        <f>C66+C71+C74+C77</f>
        <v>0</v>
      </c>
      <c r="D117" s="290"/>
      <c r="E117" s="291" t="s">
        <v>250</v>
      </c>
      <c r="F117" s="292"/>
      <c r="G117" s="288"/>
      <c r="L117" s="155"/>
    </row>
    <row r="118" spans="1:12">
      <c r="A118" s="288" t="s">
        <v>267</v>
      </c>
      <c r="B118" s="288" t="s">
        <v>268</v>
      </c>
      <c r="C118" s="302">
        <f>C86+C91+C94+C98+C99</f>
        <v>0</v>
      </c>
      <c r="D118" s="290"/>
      <c r="E118" s="291" t="s">
        <v>250</v>
      </c>
      <c r="F118" s="292"/>
      <c r="G118" s="288"/>
      <c r="L118" s="155"/>
    </row>
    <row r="119" spans="1:12">
      <c r="A119" s="288" t="s">
        <v>269</v>
      </c>
      <c r="B119" s="288" t="s">
        <v>270</v>
      </c>
      <c r="C119" s="302">
        <f>C86+C91+C94+C97</f>
        <v>0</v>
      </c>
      <c r="D119" s="290"/>
      <c r="E119" s="291" t="s">
        <v>250</v>
      </c>
      <c r="F119" s="292"/>
      <c r="G119" s="288"/>
      <c r="L119" s="155"/>
    </row>
    <row r="122" spans="1:12">
      <c r="A122" s="303" t="s">
        <v>0</v>
      </c>
      <c r="B122" s="303" t="s">
        <v>271</v>
      </c>
      <c r="C122" s="304"/>
      <c r="D122" s="305"/>
    </row>
    <row r="123" spans="1:12">
      <c r="A123" s="308" t="s">
        <v>272</v>
      </c>
      <c r="B123" s="309" t="s">
        <v>273</v>
      </c>
    </row>
    <row r="124" spans="1:12">
      <c r="A124" s="308" t="s">
        <v>274</v>
      </c>
      <c r="B124" s="308" t="s">
        <v>275</v>
      </c>
      <c r="C124" s="312"/>
    </row>
    <row r="125" spans="1:12">
      <c r="A125" s="308" t="s">
        <v>276</v>
      </c>
      <c r="B125" s="308" t="s">
        <v>277</v>
      </c>
      <c r="C125" s="312"/>
    </row>
    <row r="126" spans="1:12">
      <c r="A126" s="308" t="s">
        <v>278</v>
      </c>
      <c r="B126" s="308" t="s">
        <v>279</v>
      </c>
      <c r="C126" s="312"/>
    </row>
    <row r="127" spans="1:12">
      <c r="A127" s="308" t="s">
        <v>280</v>
      </c>
      <c r="B127" s="309" t="s">
        <v>281</v>
      </c>
    </row>
    <row r="128" spans="1:12">
      <c r="A128" s="308" t="s">
        <v>282</v>
      </c>
      <c r="B128" s="308" t="s">
        <v>283</v>
      </c>
      <c r="C128" s="312"/>
    </row>
    <row r="129" spans="1:3">
      <c r="A129" s="308" t="s">
        <v>284</v>
      </c>
      <c r="B129" s="308" t="s">
        <v>285</v>
      </c>
      <c r="C129" s="312"/>
    </row>
    <row r="130" spans="1:3">
      <c r="A130" s="308" t="s">
        <v>286</v>
      </c>
      <c r="B130" s="308" t="s">
        <v>287</v>
      </c>
      <c r="C130" s="312"/>
    </row>
    <row r="131" spans="1:3">
      <c r="A131" s="308" t="s">
        <v>288</v>
      </c>
      <c r="B131" s="309" t="s">
        <v>289</v>
      </c>
    </row>
  </sheetData>
  <autoFilter ref="A1:L119" xr:uid="{B681DEA8-A44E-49B4-BCEC-8909AC05C847}"/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1B3DE-D832-4519-902F-0B0CDE1EAC42}">
  <dimension ref="A1:O54"/>
  <sheetViews>
    <sheetView workbookViewId="0">
      <selection activeCell="L6" sqref="L6"/>
    </sheetView>
  </sheetViews>
  <sheetFormatPr defaultColWidth="9.140625" defaultRowHeight="12.75"/>
  <cols>
    <col min="1" max="1" width="26.140625" style="1" bestFit="1" customWidth="1"/>
    <col min="2" max="2" width="19.5703125" style="1" customWidth="1"/>
    <col min="3" max="3" width="18.140625" style="1" customWidth="1"/>
    <col min="4" max="4" width="23.5703125" style="1" customWidth="1"/>
    <col min="5" max="5" width="23" style="1" customWidth="1"/>
    <col min="6" max="6" width="13.85546875" style="1" customWidth="1"/>
    <col min="7" max="7" width="16.42578125" style="1" bestFit="1" customWidth="1"/>
    <col min="8" max="8" width="24.7109375" style="1" bestFit="1" customWidth="1"/>
    <col min="9" max="9" width="15" style="1" customWidth="1"/>
    <col min="10" max="10" width="10.42578125" style="1" customWidth="1"/>
    <col min="11" max="11" width="30.28515625" style="1" bestFit="1" customWidth="1"/>
    <col min="12" max="13" width="17.28515625" style="1" customWidth="1"/>
    <col min="14" max="14" width="29.28515625" style="1" customWidth="1"/>
    <col min="15" max="15" width="28.42578125" style="1" customWidth="1"/>
    <col min="16" max="16384" width="9.140625" style="1"/>
  </cols>
  <sheetData>
    <row r="1" spans="1:15" ht="15" customHeight="1">
      <c r="A1" s="85" t="s">
        <v>45</v>
      </c>
      <c r="B1" s="86"/>
      <c r="C1" s="87"/>
    </row>
    <row r="2" spans="1:15">
      <c r="A2" s="88"/>
      <c r="B2" s="89"/>
      <c r="C2" s="90"/>
      <c r="D2" s="75"/>
    </row>
    <row r="3" spans="1:15">
      <c r="A3" s="91"/>
      <c r="B3" s="92"/>
      <c r="C3" s="93"/>
    </row>
    <row r="4" spans="1:15">
      <c r="A4" s="2" t="s">
        <v>24</v>
      </c>
    </row>
    <row r="5" spans="1:15" s="17" customFormat="1" ht="39" customHeight="1">
      <c r="A5" s="94" t="s">
        <v>4</v>
      </c>
      <c r="B5" s="83" t="s">
        <v>14</v>
      </c>
      <c r="C5" s="81" t="s">
        <v>5</v>
      </c>
      <c r="D5" s="81" t="s">
        <v>15</v>
      </c>
      <c r="E5" s="83" t="s">
        <v>16</v>
      </c>
      <c r="F5" s="81" t="s">
        <v>42</v>
      </c>
      <c r="G5" s="81" t="s">
        <v>17</v>
      </c>
      <c r="H5" s="81" t="s">
        <v>18</v>
      </c>
      <c r="I5" s="83" t="s">
        <v>19</v>
      </c>
      <c r="J5" s="83" t="s">
        <v>20</v>
      </c>
      <c r="K5" s="81" t="s">
        <v>21</v>
      </c>
      <c r="L5" s="82" t="s">
        <v>22</v>
      </c>
      <c r="M5" s="82"/>
      <c r="N5" s="83" t="s">
        <v>39</v>
      </c>
      <c r="O5" s="81" t="s">
        <v>40</v>
      </c>
    </row>
    <row r="6" spans="1:15" s="17" customFormat="1" ht="82.5" customHeight="1">
      <c r="A6" s="94"/>
      <c r="B6" s="84"/>
      <c r="C6" s="95"/>
      <c r="D6" s="81"/>
      <c r="E6" s="84"/>
      <c r="F6" s="81"/>
      <c r="G6" s="81"/>
      <c r="H6" s="81"/>
      <c r="I6" s="84"/>
      <c r="J6" s="84"/>
      <c r="K6" s="81"/>
      <c r="L6" s="58" t="s">
        <v>46</v>
      </c>
      <c r="M6" s="58" t="s">
        <v>23</v>
      </c>
      <c r="N6" s="84"/>
      <c r="O6" s="81"/>
    </row>
    <row r="7" spans="1:15" s="3" customFormat="1">
      <c r="A7" s="68" t="s">
        <v>25</v>
      </c>
      <c r="B7" s="69"/>
      <c r="C7" s="69"/>
      <c r="D7" s="70">
        <f>SUM(D8:D29)</f>
        <v>280000</v>
      </c>
      <c r="E7" s="70">
        <f>SUM(E8:E29)</f>
        <v>374640</v>
      </c>
      <c r="F7" s="71"/>
      <c r="G7" s="72">
        <f>SUM(G8:G29)</f>
        <v>1552080</v>
      </c>
      <c r="H7" s="69"/>
      <c r="I7" s="69"/>
      <c r="J7" s="73"/>
      <c r="K7" s="69"/>
      <c r="L7" s="74"/>
      <c r="M7" s="74"/>
      <c r="N7" s="69"/>
      <c r="O7" s="69"/>
    </row>
    <row r="8" spans="1:15" ht="25.5">
      <c r="A8" s="59" t="s">
        <v>26</v>
      </c>
      <c r="B8" s="60">
        <v>100000</v>
      </c>
      <c r="C8" s="61">
        <v>0.8</v>
      </c>
      <c r="D8" s="62">
        <f t="shared" ref="D8:D29" si="0">B8*C8</f>
        <v>80000</v>
      </c>
      <c r="E8" s="63">
        <f>D8*1.338</f>
        <v>107040</v>
      </c>
      <c r="F8" s="64">
        <f>DATEDIF(L8,M8,"m")+1</f>
        <v>12</v>
      </c>
      <c r="G8" s="63">
        <f>E8*F8</f>
        <v>1284480</v>
      </c>
      <c r="H8" s="61" t="s">
        <v>27</v>
      </c>
      <c r="I8" s="61">
        <v>1111</v>
      </c>
      <c r="J8" s="61" t="s">
        <v>28</v>
      </c>
      <c r="K8" s="65" t="s">
        <v>41</v>
      </c>
      <c r="L8" s="66">
        <v>45658</v>
      </c>
      <c r="M8" s="66">
        <v>46022</v>
      </c>
      <c r="N8" s="61" t="s">
        <v>29</v>
      </c>
      <c r="O8" s="67" t="s">
        <v>30</v>
      </c>
    </row>
    <row r="9" spans="1:15">
      <c r="A9" s="46" t="s">
        <v>31</v>
      </c>
      <c r="B9" s="47">
        <v>100000</v>
      </c>
      <c r="C9" s="48">
        <v>1</v>
      </c>
      <c r="D9" s="18">
        <f t="shared" si="0"/>
        <v>100000</v>
      </c>
      <c r="E9" s="19">
        <f t="shared" ref="E9:E42" si="1">D9*1.338</f>
        <v>133800</v>
      </c>
      <c r="F9" s="64">
        <f t="shared" ref="F9:F29" si="2">DATEDIF(L9,M9,"m")+1</f>
        <v>1</v>
      </c>
      <c r="G9" s="19">
        <f>E9*F9</f>
        <v>133800</v>
      </c>
      <c r="H9" s="51"/>
      <c r="I9" s="51"/>
      <c r="J9" s="51"/>
      <c r="K9" s="52"/>
      <c r="L9" s="77"/>
      <c r="M9" s="77"/>
      <c r="N9" s="51"/>
      <c r="O9" s="53"/>
    </row>
    <row r="10" spans="1:15">
      <c r="A10" s="46" t="s">
        <v>32</v>
      </c>
      <c r="B10" s="47">
        <v>100000</v>
      </c>
      <c r="C10" s="48">
        <v>1</v>
      </c>
      <c r="D10" s="18">
        <f t="shared" si="0"/>
        <v>100000</v>
      </c>
      <c r="E10" s="19">
        <f t="shared" si="1"/>
        <v>133800</v>
      </c>
      <c r="F10" s="64">
        <f t="shared" si="2"/>
        <v>1</v>
      </c>
      <c r="G10" s="19">
        <f t="shared" ref="G10:G29" si="3">E10*F10</f>
        <v>133800</v>
      </c>
      <c r="H10" s="51"/>
      <c r="I10" s="51"/>
      <c r="J10" s="51"/>
      <c r="K10" s="52"/>
      <c r="L10" s="76"/>
      <c r="M10" s="76"/>
      <c r="N10" s="51"/>
      <c r="O10" s="53"/>
    </row>
    <row r="11" spans="1:15">
      <c r="A11" s="49"/>
      <c r="B11" s="50">
        <v>0</v>
      </c>
      <c r="C11" s="51"/>
      <c r="D11" s="18">
        <f t="shared" si="0"/>
        <v>0</v>
      </c>
      <c r="E11" s="19">
        <f t="shared" si="1"/>
        <v>0</v>
      </c>
      <c r="F11" s="64">
        <f t="shared" si="2"/>
        <v>1</v>
      </c>
      <c r="G11" s="19">
        <f t="shared" si="3"/>
        <v>0</v>
      </c>
      <c r="H11" s="51"/>
      <c r="I11" s="51"/>
      <c r="J11" s="51"/>
      <c r="K11" s="52"/>
      <c r="L11" s="51"/>
      <c r="M11" s="51"/>
      <c r="N11" s="51"/>
      <c r="O11" s="53"/>
    </row>
    <row r="12" spans="1:15">
      <c r="A12" s="49"/>
      <c r="B12" s="50">
        <v>0</v>
      </c>
      <c r="C12" s="51"/>
      <c r="D12" s="18">
        <f t="shared" si="0"/>
        <v>0</v>
      </c>
      <c r="E12" s="19">
        <f t="shared" si="1"/>
        <v>0</v>
      </c>
      <c r="F12" s="64">
        <f t="shared" si="2"/>
        <v>1</v>
      </c>
      <c r="G12" s="19">
        <f t="shared" si="3"/>
        <v>0</v>
      </c>
      <c r="H12" s="51"/>
      <c r="I12" s="51"/>
      <c r="J12" s="51"/>
      <c r="K12" s="52"/>
      <c r="L12" s="51"/>
      <c r="M12" s="51"/>
      <c r="N12" s="51"/>
      <c r="O12" s="53"/>
    </row>
    <row r="13" spans="1:15">
      <c r="A13" s="49"/>
      <c r="B13" s="50">
        <v>0</v>
      </c>
      <c r="C13" s="51"/>
      <c r="D13" s="18">
        <f t="shared" si="0"/>
        <v>0</v>
      </c>
      <c r="E13" s="19">
        <f t="shared" si="1"/>
        <v>0</v>
      </c>
      <c r="F13" s="64">
        <f t="shared" si="2"/>
        <v>1</v>
      </c>
      <c r="G13" s="19">
        <f t="shared" si="3"/>
        <v>0</v>
      </c>
      <c r="H13" s="51"/>
      <c r="I13" s="51"/>
      <c r="J13" s="51"/>
      <c r="K13" s="52"/>
      <c r="L13" s="51"/>
      <c r="M13" s="51"/>
      <c r="N13" s="51"/>
      <c r="O13" s="53"/>
    </row>
    <row r="14" spans="1:15">
      <c r="A14" s="49"/>
      <c r="B14" s="50">
        <v>0</v>
      </c>
      <c r="C14" s="51"/>
      <c r="D14" s="18">
        <f t="shared" si="0"/>
        <v>0</v>
      </c>
      <c r="E14" s="19">
        <f t="shared" si="1"/>
        <v>0</v>
      </c>
      <c r="F14" s="64">
        <f t="shared" si="2"/>
        <v>1</v>
      </c>
      <c r="G14" s="19">
        <f t="shared" si="3"/>
        <v>0</v>
      </c>
      <c r="H14" s="51"/>
      <c r="I14" s="51"/>
      <c r="J14" s="51"/>
      <c r="K14" s="52"/>
      <c r="L14" s="51"/>
      <c r="M14" s="51"/>
      <c r="N14" s="51"/>
      <c r="O14" s="53"/>
    </row>
    <row r="15" spans="1:15">
      <c r="A15" s="49"/>
      <c r="B15" s="50">
        <v>0</v>
      </c>
      <c r="C15" s="51"/>
      <c r="D15" s="18">
        <f t="shared" si="0"/>
        <v>0</v>
      </c>
      <c r="E15" s="19">
        <f t="shared" si="1"/>
        <v>0</v>
      </c>
      <c r="F15" s="64">
        <f t="shared" si="2"/>
        <v>1</v>
      </c>
      <c r="G15" s="19">
        <f t="shared" si="3"/>
        <v>0</v>
      </c>
      <c r="H15" s="51"/>
      <c r="I15" s="51"/>
      <c r="J15" s="51"/>
      <c r="K15" s="52"/>
      <c r="L15" s="51"/>
      <c r="M15" s="51"/>
      <c r="N15" s="51"/>
      <c r="O15" s="53"/>
    </row>
    <row r="16" spans="1:15">
      <c r="A16" s="49"/>
      <c r="B16" s="50">
        <v>0</v>
      </c>
      <c r="C16" s="51"/>
      <c r="D16" s="18">
        <f t="shared" si="0"/>
        <v>0</v>
      </c>
      <c r="E16" s="19">
        <f t="shared" si="1"/>
        <v>0</v>
      </c>
      <c r="F16" s="64">
        <f t="shared" si="2"/>
        <v>1</v>
      </c>
      <c r="G16" s="19">
        <f t="shared" si="3"/>
        <v>0</v>
      </c>
      <c r="H16" s="51"/>
      <c r="I16" s="51"/>
      <c r="J16" s="51"/>
      <c r="K16" s="52"/>
      <c r="L16" s="51"/>
      <c r="M16" s="51"/>
      <c r="N16" s="51"/>
      <c r="O16" s="53"/>
    </row>
    <row r="17" spans="1:15">
      <c r="A17" s="49"/>
      <c r="B17" s="50">
        <v>0</v>
      </c>
      <c r="C17" s="51"/>
      <c r="D17" s="18">
        <f t="shared" si="0"/>
        <v>0</v>
      </c>
      <c r="E17" s="19">
        <f t="shared" si="1"/>
        <v>0</v>
      </c>
      <c r="F17" s="64">
        <f t="shared" si="2"/>
        <v>1</v>
      </c>
      <c r="G17" s="19">
        <f t="shared" si="3"/>
        <v>0</v>
      </c>
      <c r="H17" s="51"/>
      <c r="I17" s="51"/>
      <c r="J17" s="51"/>
      <c r="K17" s="52"/>
      <c r="L17" s="51"/>
      <c r="M17" s="51"/>
      <c r="N17" s="51"/>
      <c r="O17" s="53"/>
    </row>
    <row r="18" spans="1:15">
      <c r="A18" s="49"/>
      <c r="B18" s="50">
        <v>0</v>
      </c>
      <c r="C18" s="51"/>
      <c r="D18" s="18">
        <f t="shared" si="0"/>
        <v>0</v>
      </c>
      <c r="E18" s="19">
        <f t="shared" si="1"/>
        <v>0</v>
      </c>
      <c r="F18" s="64">
        <f t="shared" si="2"/>
        <v>1</v>
      </c>
      <c r="G18" s="19">
        <f t="shared" si="3"/>
        <v>0</v>
      </c>
      <c r="H18" s="51"/>
      <c r="I18" s="51"/>
      <c r="J18" s="51"/>
      <c r="K18" s="52"/>
      <c r="L18" s="51"/>
      <c r="M18" s="51"/>
      <c r="N18" s="51"/>
      <c r="O18" s="53"/>
    </row>
    <row r="19" spans="1:15">
      <c r="A19" s="49"/>
      <c r="B19" s="50">
        <v>0</v>
      </c>
      <c r="C19" s="51"/>
      <c r="D19" s="18">
        <f t="shared" si="0"/>
        <v>0</v>
      </c>
      <c r="E19" s="19">
        <f t="shared" si="1"/>
        <v>0</v>
      </c>
      <c r="F19" s="64">
        <f t="shared" si="2"/>
        <v>1</v>
      </c>
      <c r="G19" s="19">
        <f t="shared" si="3"/>
        <v>0</v>
      </c>
      <c r="H19" s="51"/>
      <c r="I19" s="51"/>
      <c r="J19" s="51"/>
      <c r="K19" s="52"/>
      <c r="L19" s="51"/>
      <c r="M19" s="51"/>
      <c r="N19" s="51"/>
      <c r="O19" s="53"/>
    </row>
    <row r="20" spans="1:15">
      <c r="A20" s="49"/>
      <c r="B20" s="50">
        <v>0</v>
      </c>
      <c r="C20" s="51"/>
      <c r="D20" s="18">
        <f t="shared" si="0"/>
        <v>0</v>
      </c>
      <c r="E20" s="19">
        <f t="shared" si="1"/>
        <v>0</v>
      </c>
      <c r="F20" s="64">
        <f t="shared" si="2"/>
        <v>1</v>
      </c>
      <c r="G20" s="19">
        <f t="shared" si="3"/>
        <v>0</v>
      </c>
      <c r="H20" s="51"/>
      <c r="I20" s="51"/>
      <c r="J20" s="51"/>
      <c r="K20" s="52"/>
      <c r="L20" s="51"/>
      <c r="M20" s="51"/>
      <c r="N20" s="51"/>
      <c r="O20" s="53"/>
    </row>
    <row r="21" spans="1:15">
      <c r="A21" s="49"/>
      <c r="B21" s="50">
        <v>0</v>
      </c>
      <c r="C21" s="51"/>
      <c r="D21" s="18">
        <f t="shared" si="0"/>
        <v>0</v>
      </c>
      <c r="E21" s="19">
        <f t="shared" si="1"/>
        <v>0</v>
      </c>
      <c r="F21" s="64">
        <f t="shared" si="2"/>
        <v>1</v>
      </c>
      <c r="G21" s="19">
        <f t="shared" si="3"/>
        <v>0</v>
      </c>
      <c r="H21" s="51"/>
      <c r="I21" s="51"/>
      <c r="J21" s="51"/>
      <c r="K21" s="52"/>
      <c r="L21" s="51"/>
      <c r="M21" s="51"/>
      <c r="N21" s="51"/>
      <c r="O21" s="53"/>
    </row>
    <row r="22" spans="1:15">
      <c r="A22" s="49"/>
      <c r="B22" s="50">
        <v>0</v>
      </c>
      <c r="C22" s="51"/>
      <c r="D22" s="18">
        <f t="shared" si="0"/>
        <v>0</v>
      </c>
      <c r="E22" s="19">
        <f t="shared" si="1"/>
        <v>0</v>
      </c>
      <c r="F22" s="64">
        <f t="shared" si="2"/>
        <v>1</v>
      </c>
      <c r="G22" s="19">
        <f t="shared" si="3"/>
        <v>0</v>
      </c>
      <c r="H22" s="51"/>
      <c r="I22" s="51"/>
      <c r="J22" s="51"/>
      <c r="K22" s="52"/>
      <c r="L22" s="51"/>
      <c r="M22" s="51"/>
      <c r="N22" s="51"/>
      <c r="O22" s="53"/>
    </row>
    <row r="23" spans="1:15">
      <c r="A23" s="49"/>
      <c r="B23" s="50">
        <v>0</v>
      </c>
      <c r="C23" s="51"/>
      <c r="D23" s="18">
        <f t="shared" si="0"/>
        <v>0</v>
      </c>
      <c r="E23" s="19">
        <f t="shared" si="1"/>
        <v>0</v>
      </c>
      <c r="F23" s="64">
        <f t="shared" si="2"/>
        <v>1</v>
      </c>
      <c r="G23" s="19">
        <f t="shared" si="3"/>
        <v>0</v>
      </c>
      <c r="H23" s="51"/>
      <c r="I23" s="51"/>
      <c r="J23" s="51"/>
      <c r="K23" s="52"/>
      <c r="L23" s="51"/>
      <c r="M23" s="51"/>
      <c r="N23" s="51"/>
      <c r="O23" s="53"/>
    </row>
    <row r="24" spans="1:15">
      <c r="A24" s="49"/>
      <c r="B24" s="50">
        <v>0</v>
      </c>
      <c r="C24" s="51"/>
      <c r="D24" s="18">
        <f t="shared" si="0"/>
        <v>0</v>
      </c>
      <c r="E24" s="19">
        <f t="shared" si="1"/>
        <v>0</v>
      </c>
      <c r="F24" s="64">
        <f t="shared" si="2"/>
        <v>1</v>
      </c>
      <c r="G24" s="19">
        <f t="shared" si="3"/>
        <v>0</v>
      </c>
      <c r="H24" s="51"/>
      <c r="I24" s="51"/>
      <c r="J24" s="51"/>
      <c r="K24" s="52"/>
      <c r="L24" s="51"/>
      <c r="M24" s="51"/>
      <c r="N24" s="51"/>
      <c r="O24" s="53"/>
    </row>
    <row r="25" spans="1:15">
      <c r="A25" s="49"/>
      <c r="B25" s="50">
        <v>0</v>
      </c>
      <c r="C25" s="51"/>
      <c r="D25" s="18">
        <f t="shared" si="0"/>
        <v>0</v>
      </c>
      <c r="E25" s="19">
        <f t="shared" si="1"/>
        <v>0</v>
      </c>
      <c r="F25" s="64">
        <f t="shared" si="2"/>
        <v>1</v>
      </c>
      <c r="G25" s="19">
        <f t="shared" si="3"/>
        <v>0</v>
      </c>
      <c r="H25" s="51"/>
      <c r="I25" s="51"/>
      <c r="J25" s="51"/>
      <c r="K25" s="52"/>
      <c r="L25" s="51"/>
      <c r="M25" s="51"/>
      <c r="N25" s="51"/>
      <c r="O25" s="53"/>
    </row>
    <row r="26" spans="1:15">
      <c r="A26" s="49"/>
      <c r="B26" s="50">
        <v>0</v>
      </c>
      <c r="C26" s="51"/>
      <c r="D26" s="18">
        <f t="shared" si="0"/>
        <v>0</v>
      </c>
      <c r="E26" s="19">
        <f t="shared" si="1"/>
        <v>0</v>
      </c>
      <c r="F26" s="64">
        <f t="shared" si="2"/>
        <v>1</v>
      </c>
      <c r="G26" s="19">
        <f t="shared" si="3"/>
        <v>0</v>
      </c>
      <c r="H26" s="51"/>
      <c r="I26" s="51"/>
      <c r="J26" s="51"/>
      <c r="K26" s="52"/>
      <c r="L26" s="51"/>
      <c r="M26" s="51"/>
      <c r="N26" s="51"/>
      <c r="O26" s="53"/>
    </row>
    <row r="27" spans="1:15">
      <c r="A27" s="49"/>
      <c r="B27" s="50">
        <v>0</v>
      </c>
      <c r="C27" s="51"/>
      <c r="D27" s="18">
        <f t="shared" si="0"/>
        <v>0</v>
      </c>
      <c r="E27" s="19">
        <f t="shared" si="1"/>
        <v>0</v>
      </c>
      <c r="F27" s="64">
        <f t="shared" si="2"/>
        <v>1</v>
      </c>
      <c r="G27" s="19">
        <f t="shared" si="3"/>
        <v>0</v>
      </c>
      <c r="H27" s="51"/>
      <c r="I27" s="51"/>
      <c r="J27" s="51"/>
      <c r="K27" s="52"/>
      <c r="L27" s="51"/>
      <c r="M27" s="51"/>
      <c r="N27" s="51"/>
      <c r="O27" s="53"/>
    </row>
    <row r="28" spans="1:15">
      <c r="A28" s="49"/>
      <c r="B28" s="50">
        <v>0</v>
      </c>
      <c r="C28" s="51"/>
      <c r="D28" s="18">
        <f t="shared" si="0"/>
        <v>0</v>
      </c>
      <c r="E28" s="19">
        <f t="shared" si="1"/>
        <v>0</v>
      </c>
      <c r="F28" s="64">
        <f t="shared" si="2"/>
        <v>1</v>
      </c>
      <c r="G28" s="19">
        <f t="shared" si="3"/>
        <v>0</v>
      </c>
      <c r="H28" s="51"/>
      <c r="I28" s="51"/>
      <c r="J28" s="50"/>
      <c r="K28" s="51"/>
      <c r="L28" s="51"/>
      <c r="M28" s="51"/>
      <c r="N28" s="51"/>
      <c r="O28" s="53"/>
    </row>
    <row r="29" spans="1:15">
      <c r="A29" s="49"/>
      <c r="B29" s="50">
        <v>0</v>
      </c>
      <c r="C29" s="51"/>
      <c r="D29" s="18">
        <f t="shared" si="0"/>
        <v>0</v>
      </c>
      <c r="E29" s="19">
        <f t="shared" si="1"/>
        <v>0</v>
      </c>
      <c r="F29" s="64">
        <f t="shared" si="2"/>
        <v>1</v>
      </c>
      <c r="G29" s="19">
        <f t="shared" si="3"/>
        <v>0</v>
      </c>
      <c r="H29" s="51"/>
      <c r="I29" s="51"/>
      <c r="J29" s="51"/>
      <c r="K29" s="52"/>
      <c r="L29" s="51"/>
      <c r="M29" s="51"/>
      <c r="N29" s="51"/>
      <c r="O29" s="53"/>
    </row>
    <row r="30" spans="1:15" s="4" customFormat="1">
      <c r="A30" s="26" t="s">
        <v>33</v>
      </c>
      <c r="B30" s="21"/>
      <c r="C30" s="21"/>
      <c r="D30" s="22">
        <f>SUM(D31:D42)</f>
        <v>30000</v>
      </c>
      <c r="E30" s="22">
        <f>SUM(E42:E369)</f>
        <v>40140</v>
      </c>
      <c r="F30" s="23">
        <f t="shared" ref="F30:F52" si="4">DATEDIF(L30,M30,"m")</f>
        <v>0</v>
      </c>
      <c r="G30" s="22">
        <f>SUM(G31:G42)</f>
        <v>40140</v>
      </c>
      <c r="H30" s="21"/>
      <c r="I30" s="21"/>
      <c r="J30" s="22"/>
      <c r="K30" s="21"/>
      <c r="L30" s="21"/>
      <c r="M30" s="21"/>
      <c r="N30" s="21"/>
      <c r="O30" s="27"/>
    </row>
    <row r="31" spans="1:15">
      <c r="A31" s="46" t="s">
        <v>34</v>
      </c>
      <c r="B31" s="47">
        <v>500</v>
      </c>
      <c r="C31" s="51">
        <v>60</v>
      </c>
      <c r="D31" s="18">
        <f t="shared" ref="D31:D42" si="5">B31*C31</f>
        <v>30000</v>
      </c>
      <c r="E31" s="19">
        <f t="shared" ref="E31:E41" si="6">D31*1.338</f>
        <v>40140</v>
      </c>
      <c r="F31" s="20">
        <f t="shared" si="4"/>
        <v>0</v>
      </c>
      <c r="G31" s="19">
        <f>E31</f>
        <v>40140</v>
      </c>
      <c r="H31" s="48" t="s">
        <v>35</v>
      </c>
      <c r="I31" s="48">
        <v>1111</v>
      </c>
      <c r="J31" s="48" t="s">
        <v>36</v>
      </c>
      <c r="K31" s="52"/>
      <c r="L31" s="51"/>
      <c r="M31" s="51"/>
      <c r="N31" s="51"/>
      <c r="O31" s="53"/>
    </row>
    <row r="32" spans="1:15">
      <c r="A32" s="49"/>
      <c r="B32" s="50">
        <v>0</v>
      </c>
      <c r="C32" s="51"/>
      <c r="D32" s="18">
        <f t="shared" si="5"/>
        <v>0</v>
      </c>
      <c r="E32" s="19">
        <f t="shared" si="6"/>
        <v>0</v>
      </c>
      <c r="F32" s="20">
        <f t="shared" si="4"/>
        <v>0</v>
      </c>
      <c r="G32" s="19">
        <f t="shared" ref="G32:G42" si="7">E32</f>
        <v>0</v>
      </c>
      <c r="H32" s="51"/>
      <c r="I32" s="51"/>
      <c r="J32" s="51"/>
      <c r="K32" s="52"/>
      <c r="L32" s="51"/>
      <c r="M32" s="51"/>
      <c r="N32" s="51"/>
      <c r="O32" s="53"/>
    </row>
    <row r="33" spans="1:15">
      <c r="A33" s="49"/>
      <c r="B33" s="50">
        <v>0</v>
      </c>
      <c r="C33" s="51"/>
      <c r="D33" s="18">
        <f t="shared" si="5"/>
        <v>0</v>
      </c>
      <c r="E33" s="19">
        <f t="shared" si="6"/>
        <v>0</v>
      </c>
      <c r="F33" s="20">
        <f t="shared" si="4"/>
        <v>0</v>
      </c>
      <c r="G33" s="19">
        <f t="shared" si="7"/>
        <v>0</v>
      </c>
      <c r="H33" s="51"/>
      <c r="I33" s="51"/>
      <c r="J33" s="51"/>
      <c r="K33" s="52"/>
      <c r="L33" s="51"/>
      <c r="M33" s="51"/>
      <c r="N33" s="51"/>
      <c r="O33" s="53"/>
    </row>
    <row r="34" spans="1:15">
      <c r="A34" s="49"/>
      <c r="B34" s="50">
        <v>0</v>
      </c>
      <c r="C34" s="51"/>
      <c r="D34" s="18">
        <f t="shared" si="5"/>
        <v>0</v>
      </c>
      <c r="E34" s="19">
        <f t="shared" si="6"/>
        <v>0</v>
      </c>
      <c r="F34" s="20">
        <f t="shared" si="4"/>
        <v>0</v>
      </c>
      <c r="G34" s="19">
        <f t="shared" si="7"/>
        <v>0</v>
      </c>
      <c r="H34" s="51"/>
      <c r="I34" s="51"/>
      <c r="J34" s="51"/>
      <c r="K34" s="52"/>
      <c r="L34" s="51"/>
      <c r="M34" s="51"/>
      <c r="N34" s="51"/>
      <c r="O34" s="53"/>
    </row>
    <row r="35" spans="1:15">
      <c r="A35" s="49"/>
      <c r="B35" s="50">
        <v>0</v>
      </c>
      <c r="C35" s="51"/>
      <c r="D35" s="18">
        <f t="shared" si="5"/>
        <v>0</v>
      </c>
      <c r="E35" s="19">
        <f t="shared" si="6"/>
        <v>0</v>
      </c>
      <c r="F35" s="20">
        <f t="shared" si="4"/>
        <v>0</v>
      </c>
      <c r="G35" s="19">
        <f t="shared" si="7"/>
        <v>0</v>
      </c>
      <c r="H35" s="51"/>
      <c r="I35" s="51"/>
      <c r="J35" s="51"/>
      <c r="K35" s="52"/>
      <c r="L35" s="51"/>
      <c r="M35" s="51"/>
      <c r="N35" s="51"/>
      <c r="O35" s="53"/>
    </row>
    <row r="36" spans="1:15">
      <c r="A36" s="49"/>
      <c r="B36" s="50">
        <v>0</v>
      </c>
      <c r="C36" s="51"/>
      <c r="D36" s="18">
        <f t="shared" si="5"/>
        <v>0</v>
      </c>
      <c r="E36" s="19">
        <f t="shared" si="6"/>
        <v>0</v>
      </c>
      <c r="F36" s="20">
        <f t="shared" si="4"/>
        <v>0</v>
      </c>
      <c r="G36" s="19">
        <f t="shared" si="7"/>
        <v>0</v>
      </c>
      <c r="H36" s="51"/>
      <c r="I36" s="51"/>
      <c r="J36" s="51"/>
      <c r="K36" s="52"/>
      <c r="L36" s="51"/>
      <c r="M36" s="51"/>
      <c r="N36" s="51"/>
      <c r="O36" s="53"/>
    </row>
    <row r="37" spans="1:15">
      <c r="A37" s="49"/>
      <c r="B37" s="50">
        <v>0</v>
      </c>
      <c r="C37" s="51"/>
      <c r="D37" s="18">
        <f t="shared" si="5"/>
        <v>0</v>
      </c>
      <c r="E37" s="19">
        <f t="shared" si="6"/>
        <v>0</v>
      </c>
      <c r="F37" s="20">
        <f t="shared" si="4"/>
        <v>0</v>
      </c>
      <c r="G37" s="19">
        <f t="shared" si="7"/>
        <v>0</v>
      </c>
      <c r="H37" s="51"/>
      <c r="I37" s="51"/>
      <c r="J37" s="50"/>
      <c r="K37" s="51"/>
      <c r="L37" s="51"/>
      <c r="M37" s="51"/>
      <c r="N37" s="51"/>
      <c r="O37" s="53"/>
    </row>
    <row r="38" spans="1:15">
      <c r="A38" s="49"/>
      <c r="B38" s="50">
        <v>0</v>
      </c>
      <c r="C38" s="51"/>
      <c r="D38" s="18">
        <f t="shared" si="5"/>
        <v>0</v>
      </c>
      <c r="E38" s="19">
        <f t="shared" si="6"/>
        <v>0</v>
      </c>
      <c r="F38" s="20">
        <f t="shared" si="4"/>
        <v>0</v>
      </c>
      <c r="G38" s="19">
        <f t="shared" si="7"/>
        <v>0</v>
      </c>
      <c r="H38" s="51"/>
      <c r="I38" s="51"/>
      <c r="J38" s="51"/>
      <c r="K38" s="51"/>
      <c r="L38" s="51"/>
      <c r="M38" s="51"/>
      <c r="N38" s="51"/>
      <c r="O38" s="53"/>
    </row>
    <row r="39" spans="1:15">
      <c r="A39" s="49"/>
      <c r="B39" s="50">
        <v>0</v>
      </c>
      <c r="C39" s="51"/>
      <c r="D39" s="18">
        <f t="shared" si="5"/>
        <v>0</v>
      </c>
      <c r="E39" s="19">
        <f t="shared" si="6"/>
        <v>0</v>
      </c>
      <c r="F39" s="20">
        <f t="shared" si="4"/>
        <v>0</v>
      </c>
      <c r="G39" s="19">
        <f t="shared" si="7"/>
        <v>0</v>
      </c>
      <c r="H39" s="51"/>
      <c r="I39" s="51"/>
      <c r="J39" s="51"/>
      <c r="K39" s="52"/>
      <c r="L39" s="51"/>
      <c r="M39" s="51"/>
      <c r="N39" s="51"/>
      <c r="O39" s="53"/>
    </row>
    <row r="40" spans="1:15">
      <c r="A40" s="49"/>
      <c r="B40" s="50">
        <v>0</v>
      </c>
      <c r="C40" s="51"/>
      <c r="D40" s="18">
        <f t="shared" si="5"/>
        <v>0</v>
      </c>
      <c r="E40" s="19">
        <f t="shared" si="6"/>
        <v>0</v>
      </c>
      <c r="F40" s="20">
        <f t="shared" si="4"/>
        <v>0</v>
      </c>
      <c r="G40" s="19">
        <f t="shared" si="7"/>
        <v>0</v>
      </c>
      <c r="H40" s="51"/>
      <c r="I40" s="51"/>
      <c r="J40" s="50"/>
      <c r="K40" s="51"/>
      <c r="L40" s="51"/>
      <c r="M40" s="51"/>
      <c r="N40" s="51"/>
      <c r="O40" s="53"/>
    </row>
    <row r="41" spans="1:15">
      <c r="A41" s="49"/>
      <c r="B41" s="50">
        <v>0</v>
      </c>
      <c r="C41" s="51"/>
      <c r="D41" s="18">
        <f t="shared" si="5"/>
        <v>0</v>
      </c>
      <c r="E41" s="19">
        <f t="shared" si="6"/>
        <v>0</v>
      </c>
      <c r="F41" s="20">
        <f t="shared" si="4"/>
        <v>0</v>
      </c>
      <c r="G41" s="19">
        <f t="shared" si="7"/>
        <v>0</v>
      </c>
      <c r="H41" s="51"/>
      <c r="I41" s="51"/>
      <c r="J41" s="51"/>
      <c r="K41" s="51"/>
      <c r="L41" s="51"/>
      <c r="M41" s="51"/>
      <c r="N41" s="51"/>
      <c r="O41" s="53"/>
    </row>
    <row r="42" spans="1:15">
      <c r="A42" s="49"/>
      <c r="B42" s="50">
        <v>0</v>
      </c>
      <c r="C42" s="51"/>
      <c r="D42" s="18">
        <f t="shared" si="5"/>
        <v>0</v>
      </c>
      <c r="E42" s="19">
        <f t="shared" si="1"/>
        <v>0</v>
      </c>
      <c r="F42" s="20">
        <f t="shared" si="4"/>
        <v>0</v>
      </c>
      <c r="G42" s="19">
        <f t="shared" si="7"/>
        <v>0</v>
      </c>
      <c r="H42" s="51"/>
      <c r="I42" s="51"/>
      <c r="J42" s="50"/>
      <c r="K42" s="51"/>
      <c r="L42" s="51"/>
      <c r="M42" s="51"/>
      <c r="N42" s="51"/>
      <c r="O42" s="53"/>
    </row>
    <row r="43" spans="1:15" s="4" customFormat="1">
      <c r="A43" s="26" t="s">
        <v>37</v>
      </c>
      <c r="B43" s="21"/>
      <c r="C43" s="21"/>
      <c r="D43" s="22">
        <f>SUM(D44:D48)</f>
        <v>10000</v>
      </c>
      <c r="E43" s="22">
        <f>SUM(E44:E48)</f>
        <v>0</v>
      </c>
      <c r="F43" s="23">
        <f t="shared" si="4"/>
        <v>0</v>
      </c>
      <c r="G43" s="22">
        <f>SUM(G44:G48)</f>
        <v>10000</v>
      </c>
      <c r="H43" s="21"/>
      <c r="I43" s="21"/>
      <c r="J43" s="22"/>
      <c r="K43" s="21"/>
      <c r="L43" s="21"/>
      <c r="M43" s="21"/>
      <c r="N43" s="21"/>
      <c r="O43" s="27"/>
    </row>
    <row r="44" spans="1:15">
      <c r="A44" s="46" t="s">
        <v>34</v>
      </c>
      <c r="B44" s="47">
        <v>500</v>
      </c>
      <c r="C44" s="48">
        <v>20</v>
      </c>
      <c r="D44" s="18">
        <f t="shared" ref="D44:D52" si="8">B44*C44</f>
        <v>10000</v>
      </c>
      <c r="E44" s="19">
        <v>0</v>
      </c>
      <c r="F44" s="20">
        <f t="shared" si="4"/>
        <v>0</v>
      </c>
      <c r="G44" s="19">
        <f>D44</f>
        <v>10000</v>
      </c>
      <c r="H44" s="48" t="s">
        <v>35</v>
      </c>
      <c r="I44" s="51"/>
      <c r="J44" s="51"/>
      <c r="K44" s="52"/>
      <c r="L44" s="51"/>
      <c r="M44" s="51"/>
      <c r="N44" s="51"/>
      <c r="O44" s="53"/>
    </row>
    <row r="45" spans="1:15">
      <c r="A45" s="49"/>
      <c r="B45" s="50">
        <v>0</v>
      </c>
      <c r="C45" s="51"/>
      <c r="D45" s="18">
        <f t="shared" si="8"/>
        <v>0</v>
      </c>
      <c r="E45" s="19">
        <v>0</v>
      </c>
      <c r="F45" s="20">
        <f t="shared" si="4"/>
        <v>0</v>
      </c>
      <c r="G45" s="19">
        <f>D45</f>
        <v>0</v>
      </c>
      <c r="H45" s="51"/>
      <c r="I45" s="51"/>
      <c r="J45" s="51"/>
      <c r="K45" s="52"/>
      <c r="L45" s="51"/>
      <c r="M45" s="51"/>
      <c r="N45" s="51"/>
      <c r="O45" s="53"/>
    </row>
    <row r="46" spans="1:15">
      <c r="A46" s="49"/>
      <c r="B46" s="50">
        <v>0</v>
      </c>
      <c r="C46" s="51"/>
      <c r="D46" s="18">
        <f t="shared" si="8"/>
        <v>0</v>
      </c>
      <c r="E46" s="19">
        <v>0</v>
      </c>
      <c r="F46" s="20">
        <f t="shared" si="4"/>
        <v>0</v>
      </c>
      <c r="G46" s="19">
        <f>D46</f>
        <v>0</v>
      </c>
      <c r="H46" s="51"/>
      <c r="I46" s="51"/>
      <c r="J46" s="51"/>
      <c r="K46" s="52"/>
      <c r="L46" s="51"/>
      <c r="M46" s="51"/>
      <c r="N46" s="51"/>
      <c r="O46" s="53"/>
    </row>
    <row r="47" spans="1:15">
      <c r="A47" s="49"/>
      <c r="B47" s="50">
        <v>0</v>
      </c>
      <c r="C47" s="51"/>
      <c r="D47" s="18">
        <f t="shared" si="8"/>
        <v>0</v>
      </c>
      <c r="E47" s="19">
        <v>0</v>
      </c>
      <c r="F47" s="20">
        <f t="shared" si="4"/>
        <v>0</v>
      </c>
      <c r="G47" s="19">
        <f>D47</f>
        <v>0</v>
      </c>
      <c r="H47" s="51"/>
      <c r="I47" s="51"/>
      <c r="J47" s="51"/>
      <c r="K47" s="52"/>
      <c r="L47" s="51"/>
      <c r="M47" s="51"/>
      <c r="N47" s="51"/>
      <c r="O47" s="53"/>
    </row>
    <row r="48" spans="1:15">
      <c r="A48" s="49"/>
      <c r="B48" s="50">
        <v>0</v>
      </c>
      <c r="C48" s="51"/>
      <c r="D48" s="18">
        <f t="shared" si="8"/>
        <v>0</v>
      </c>
      <c r="E48" s="19">
        <v>0</v>
      </c>
      <c r="F48" s="20">
        <f t="shared" si="4"/>
        <v>0</v>
      </c>
      <c r="G48" s="19">
        <f>D48</f>
        <v>0</v>
      </c>
      <c r="H48" s="51"/>
      <c r="I48" s="51"/>
      <c r="J48" s="51"/>
      <c r="K48" s="52"/>
      <c r="L48" s="51"/>
      <c r="M48" s="51"/>
      <c r="N48" s="51"/>
      <c r="O48" s="53"/>
    </row>
    <row r="49" spans="1:15">
      <c r="A49" s="26" t="s">
        <v>38</v>
      </c>
      <c r="B49" s="21"/>
      <c r="C49" s="21"/>
      <c r="D49" s="22">
        <f>SUM(D50:D52)</f>
        <v>15000</v>
      </c>
      <c r="E49" s="22">
        <f>SUM(E50:E52)</f>
        <v>20070</v>
      </c>
      <c r="F49" s="23">
        <f t="shared" si="4"/>
        <v>0</v>
      </c>
      <c r="G49" s="22">
        <f>SUM(G50:G52)</f>
        <v>20070</v>
      </c>
      <c r="H49" s="24"/>
      <c r="I49" s="24"/>
      <c r="J49" s="25"/>
      <c r="K49" s="24"/>
      <c r="L49" s="24"/>
      <c r="M49" s="24"/>
      <c r="N49" s="24"/>
      <c r="O49" s="28"/>
    </row>
    <row r="50" spans="1:15">
      <c r="A50" s="46" t="s">
        <v>34</v>
      </c>
      <c r="B50" s="47">
        <v>1500</v>
      </c>
      <c r="C50" s="48">
        <v>10</v>
      </c>
      <c r="D50" s="18">
        <f t="shared" si="8"/>
        <v>15000</v>
      </c>
      <c r="E50" s="19" cm="1">
        <f t="array" ref="E50">_xlfn.IFS(D50&gt;=10001,D50*1.338,D50&lt;=10000,D50)</f>
        <v>20070</v>
      </c>
      <c r="F50" s="20">
        <f t="shared" si="4"/>
        <v>0</v>
      </c>
      <c r="G50" s="19">
        <f t="shared" ref="G50:G52" si="9">E50</f>
        <v>20070</v>
      </c>
      <c r="H50" s="51"/>
      <c r="I50" s="51"/>
      <c r="J50" s="51"/>
      <c r="K50" s="51"/>
      <c r="L50" s="51"/>
      <c r="M50" s="51"/>
      <c r="N50" s="51"/>
      <c r="O50" s="53"/>
    </row>
    <row r="51" spans="1:15">
      <c r="A51" s="49"/>
      <c r="B51" s="50">
        <v>0</v>
      </c>
      <c r="C51" s="51"/>
      <c r="D51" s="18">
        <f t="shared" si="8"/>
        <v>0</v>
      </c>
      <c r="E51" s="19" cm="1">
        <f t="array" ref="E51">_xlfn.IFS(D51&gt;=10001,D51*1.338,D51&lt;=10000,D51)</f>
        <v>0</v>
      </c>
      <c r="F51" s="20">
        <f t="shared" si="4"/>
        <v>0</v>
      </c>
      <c r="G51" s="19">
        <f t="shared" si="9"/>
        <v>0</v>
      </c>
      <c r="H51" s="51"/>
      <c r="I51" s="51"/>
      <c r="J51" s="51"/>
      <c r="K51" s="52"/>
      <c r="L51" s="51"/>
      <c r="M51" s="51"/>
      <c r="N51" s="51"/>
      <c r="O51" s="53"/>
    </row>
    <row r="52" spans="1:15">
      <c r="A52" s="57"/>
      <c r="B52" s="55">
        <v>0</v>
      </c>
      <c r="C52" s="54"/>
      <c r="D52" s="29">
        <f t="shared" si="8"/>
        <v>0</v>
      </c>
      <c r="E52" s="30" cm="1">
        <f t="array" ref="E52">_xlfn.IFS(D52&gt;=10001,D52*1.338,D52&lt;=10000,D52)</f>
        <v>0</v>
      </c>
      <c r="F52" s="31">
        <f t="shared" si="4"/>
        <v>0</v>
      </c>
      <c r="G52" s="30">
        <f t="shared" si="9"/>
        <v>0</v>
      </c>
      <c r="H52" s="54"/>
      <c r="I52" s="54"/>
      <c r="J52" s="55"/>
      <c r="K52" s="54"/>
      <c r="L52" s="54"/>
      <c r="M52" s="54"/>
      <c r="N52" s="54"/>
      <c r="O52" s="56"/>
    </row>
    <row r="53" spans="1:15" ht="13.5" thickBot="1">
      <c r="D53" s="5"/>
      <c r="E53" s="6"/>
      <c r="F53" s="7"/>
      <c r="G53" s="5"/>
    </row>
    <row r="54" spans="1:15" ht="13.5" thickBot="1">
      <c r="A54" s="78"/>
      <c r="B54" s="79"/>
      <c r="C54" s="79"/>
      <c r="D54" s="79"/>
      <c r="E54" s="79"/>
      <c r="F54" s="80"/>
      <c r="G54" s="8">
        <f>SUM(G7,G30,G43,G49)</f>
        <v>1622290</v>
      </c>
    </row>
  </sheetData>
  <mergeCells count="16">
    <mergeCell ref="A1:C3"/>
    <mergeCell ref="A5:A6"/>
    <mergeCell ref="B5:B6"/>
    <mergeCell ref="C5:C6"/>
    <mergeCell ref="D5:D6"/>
    <mergeCell ref="A54:F54"/>
    <mergeCell ref="K5:K6"/>
    <mergeCell ref="L5:M5"/>
    <mergeCell ref="N5:N6"/>
    <mergeCell ref="O5:O6"/>
    <mergeCell ref="F5:F6"/>
    <mergeCell ref="G5:G6"/>
    <mergeCell ref="H5:H6"/>
    <mergeCell ref="I5:I6"/>
    <mergeCell ref="J5:J6"/>
    <mergeCell ref="E5:E6"/>
  </mergeCells>
  <conditionalFormatting sqref="F8:F29">
    <cfRule type="cellIs" dxfId="1" priority="1" operator="between">
      <formula>0</formula>
      <formula>1</formula>
    </cfRule>
  </conditionalFormatting>
  <conditionalFormatting sqref="F10:F29">
    <cfRule type="cellIs" dxfId="0" priority="2" operator="between">
      <formula>0</formula>
      <formula>1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D4A4-27DB-4412-B5C6-56318FB7B292}">
  <dimension ref="A1:G17"/>
  <sheetViews>
    <sheetView workbookViewId="0">
      <selection activeCell="I18" sqref="I18"/>
    </sheetView>
  </sheetViews>
  <sheetFormatPr defaultColWidth="9.140625" defaultRowHeight="12.75"/>
  <cols>
    <col min="1" max="1" width="18.7109375" style="9" customWidth="1"/>
    <col min="2" max="2" width="25.140625" style="9" customWidth="1"/>
    <col min="3" max="6" width="18.7109375" style="9" customWidth="1"/>
    <col min="7" max="7" width="56.140625" style="9" customWidth="1"/>
    <col min="8" max="8" width="18.7109375" style="9" customWidth="1"/>
    <col min="9" max="16384" width="9.140625" style="9"/>
  </cols>
  <sheetData>
    <row r="1" spans="1:7" ht="113.25" customHeight="1" thickBot="1">
      <c r="A1" s="108" t="s">
        <v>47</v>
      </c>
      <c r="B1" s="109"/>
      <c r="C1" s="109"/>
      <c r="D1" s="109"/>
      <c r="E1" s="109"/>
      <c r="F1" s="109"/>
      <c r="G1" s="110"/>
    </row>
    <row r="2" spans="1:7" ht="13.5" thickBot="1">
      <c r="A2" s="10"/>
      <c r="B2" s="11"/>
      <c r="C2" s="10"/>
      <c r="D2" s="12"/>
      <c r="E2" s="10"/>
      <c r="F2" s="10"/>
      <c r="G2" s="10"/>
    </row>
    <row r="3" spans="1:7" ht="60" customHeight="1">
      <c r="A3" s="100" t="s">
        <v>8</v>
      </c>
      <c r="B3" s="103" t="s">
        <v>4</v>
      </c>
      <c r="C3" s="105" t="s">
        <v>13</v>
      </c>
      <c r="D3" s="105" t="s">
        <v>6</v>
      </c>
      <c r="E3" s="105" t="s">
        <v>44</v>
      </c>
      <c r="F3" s="105" t="s">
        <v>7</v>
      </c>
      <c r="G3" s="96" t="s">
        <v>295</v>
      </c>
    </row>
    <row r="4" spans="1:7" ht="2.25" customHeight="1" thickBot="1">
      <c r="A4" s="101"/>
      <c r="B4" s="104"/>
      <c r="C4" s="106"/>
      <c r="D4" s="107"/>
      <c r="E4" s="107"/>
      <c r="F4" s="107"/>
      <c r="G4" s="97"/>
    </row>
    <row r="5" spans="1:7" ht="15.75" customHeight="1">
      <c r="A5" s="101"/>
      <c r="B5" s="13" t="s">
        <v>12</v>
      </c>
      <c r="C5" s="41"/>
      <c r="D5" s="15">
        <v>142438</v>
      </c>
      <c r="E5" s="111"/>
      <c r="F5" s="15">
        <f>D5*$E$9*C5</f>
        <v>0</v>
      </c>
      <c r="G5" s="44"/>
    </row>
    <row r="6" spans="1:7" ht="15.75" customHeight="1">
      <c r="A6" s="101"/>
      <c r="B6" s="13" t="s">
        <v>9</v>
      </c>
      <c r="C6" s="41"/>
      <c r="D6" s="15">
        <v>76455</v>
      </c>
      <c r="E6" s="98"/>
      <c r="F6" s="15">
        <f>D6*$E$9*C6</f>
        <v>0</v>
      </c>
      <c r="G6" s="44"/>
    </row>
    <row r="7" spans="1:7" ht="15.75" customHeight="1">
      <c r="A7" s="101"/>
      <c r="B7" s="14" t="s">
        <v>10</v>
      </c>
      <c r="C7" s="42"/>
      <c r="D7" s="16">
        <v>70468</v>
      </c>
      <c r="E7" s="98"/>
      <c r="F7" s="16">
        <f>D7*$E$9*C7</f>
        <v>0</v>
      </c>
      <c r="G7" s="45"/>
    </row>
    <row r="8" spans="1:7" ht="15.75" customHeight="1">
      <c r="A8" s="101"/>
      <c r="B8" s="14" t="s">
        <v>11</v>
      </c>
      <c r="C8" s="42"/>
      <c r="D8" s="16">
        <v>45129</v>
      </c>
      <c r="E8" s="99"/>
      <c r="F8" s="16">
        <f>D8*$E$9*C8</f>
        <v>0</v>
      </c>
      <c r="G8" s="45"/>
    </row>
    <row r="9" spans="1:7" ht="15.75" customHeight="1" thickBot="1">
      <c r="A9" s="102"/>
      <c r="B9" s="33" t="s">
        <v>7</v>
      </c>
      <c r="C9" s="34"/>
      <c r="D9" s="35"/>
      <c r="E9" s="43">
        <v>1</v>
      </c>
      <c r="F9" s="36">
        <f>SUM(F5:F8)</f>
        <v>0</v>
      </c>
      <c r="G9" s="32"/>
    </row>
    <row r="11" spans="1:7" ht="13.5" thickBot="1"/>
    <row r="12" spans="1:7" ht="12.75" customHeight="1">
      <c r="A12" s="100" t="s">
        <v>8</v>
      </c>
      <c r="B12" s="103" t="s">
        <v>4</v>
      </c>
      <c r="C12" s="105" t="s">
        <v>13</v>
      </c>
      <c r="D12" s="105" t="s">
        <v>6</v>
      </c>
      <c r="E12" s="105" t="s">
        <v>44</v>
      </c>
      <c r="F12" s="105" t="s">
        <v>7</v>
      </c>
      <c r="G12" s="96" t="s">
        <v>295</v>
      </c>
    </row>
    <row r="13" spans="1:7" ht="42.75" customHeight="1" thickBot="1">
      <c r="A13" s="101"/>
      <c r="B13" s="104"/>
      <c r="C13" s="106"/>
      <c r="D13" s="107"/>
      <c r="E13" s="107"/>
      <c r="F13" s="107"/>
      <c r="G13" s="97"/>
    </row>
    <row r="14" spans="1:7" ht="15.75" customHeight="1">
      <c r="A14" s="101"/>
      <c r="B14" s="13" t="s">
        <v>9</v>
      </c>
      <c r="C14" s="41"/>
      <c r="D14" s="15">
        <v>76455</v>
      </c>
      <c r="E14" s="98"/>
      <c r="F14" s="15">
        <f>D14*$E$17*C14</f>
        <v>0</v>
      </c>
      <c r="G14" s="44"/>
    </row>
    <row r="15" spans="1:7" ht="15.75" customHeight="1">
      <c r="A15" s="101"/>
      <c r="B15" s="14" t="s">
        <v>10</v>
      </c>
      <c r="C15" s="42"/>
      <c r="D15" s="16">
        <v>70468</v>
      </c>
      <c r="E15" s="98"/>
      <c r="F15" s="16">
        <f>D15*$E$17*C15</f>
        <v>0</v>
      </c>
      <c r="G15" s="45"/>
    </row>
    <row r="16" spans="1:7" ht="15.75" customHeight="1">
      <c r="A16" s="101"/>
      <c r="B16" s="14" t="s">
        <v>11</v>
      </c>
      <c r="C16" s="42"/>
      <c r="D16" s="16">
        <v>45129</v>
      </c>
      <c r="E16" s="99"/>
      <c r="F16" s="16">
        <f>D16*$E$17*C16</f>
        <v>0</v>
      </c>
      <c r="G16" s="45"/>
    </row>
    <row r="17" spans="1:7" ht="15.75" customHeight="1" thickBot="1">
      <c r="A17" s="102"/>
      <c r="B17" s="38" t="s">
        <v>7</v>
      </c>
      <c r="C17" s="39"/>
      <c r="D17" s="40"/>
      <c r="E17" s="43">
        <v>1</v>
      </c>
      <c r="F17" s="37">
        <f>SUM(F14:F16)</f>
        <v>0</v>
      </c>
      <c r="G17" s="32"/>
    </row>
  </sheetData>
  <mergeCells count="17">
    <mergeCell ref="A1:G1"/>
    <mergeCell ref="G3:G4"/>
    <mergeCell ref="E5:E8"/>
    <mergeCell ref="A3:A9"/>
    <mergeCell ref="B3:B4"/>
    <mergeCell ref="C3:C4"/>
    <mergeCell ref="D3:D4"/>
    <mergeCell ref="E3:E4"/>
    <mergeCell ref="F3:F4"/>
    <mergeCell ref="G12:G13"/>
    <mergeCell ref="E14:E16"/>
    <mergeCell ref="A12:A17"/>
    <mergeCell ref="B12:B13"/>
    <mergeCell ref="C12:C13"/>
    <mergeCell ref="D12:D13"/>
    <mergeCell ref="E12:E13"/>
    <mergeCell ref="F12:F13"/>
  </mergeCells>
  <pageMargins left="0.7" right="0.7" top="0.78740157499999996" bottom="0.78740157499999996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AD462FC37A7E4CB694B29F59B0E49F" ma:contentTypeVersion="4" ma:contentTypeDescription="Vytvoří nový dokument" ma:contentTypeScope="" ma:versionID="0647d2f03a4b80e5cfe74d93ba40f229">
  <xsd:schema xmlns:xsd="http://www.w3.org/2001/XMLSchema" xmlns:xs="http://www.w3.org/2001/XMLSchema" xmlns:p="http://schemas.microsoft.com/office/2006/metadata/properties" xmlns:ns2="eba4313f-2fcd-4ebb-b120-12293f9a09a7" targetNamespace="http://schemas.microsoft.com/office/2006/metadata/properties" ma:root="true" ma:fieldsID="8f4a5279aa343e3e2aa300b634e06115" ns2:_="">
    <xsd:import namespace="eba4313f-2fcd-4ebb-b120-12293f9a0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4313f-2fcd-4ebb-b120-12293f9a0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63127A-42E6-440E-A535-3552F2EAFF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4313f-2fcd-4ebb-b120-12293f9a0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48DAD5-6212-4A4B-9742-54CB4DA4E1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7B7239-E7E5-4D0B-B5FC-AC85C252C2F7}">
  <ds:schemaRefs>
    <ds:schemaRef ds:uri="eba4313f-2fcd-4ebb-b120-12293f9a09a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Informace</vt:lpstr>
      <vt:lpstr>Vzor_rozpočet</vt:lpstr>
      <vt:lpstr>Výpočet Odborný tým</vt:lpstr>
      <vt:lpstr>Výpočet 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Fraňková Kateřina</dc:creator>
  <cp:lastModifiedBy>Peterková Julie</cp:lastModifiedBy>
  <dcterms:created xsi:type="dcterms:W3CDTF">2025-01-28T19:14:55Z</dcterms:created>
  <dcterms:modified xsi:type="dcterms:W3CDTF">2025-06-27T10:04:23Z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0x010100C1AD462FC37A7E4CB694B29F59B0E49F</vt:lpwstr>
  </property>
</Properties>
</file>